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80" windowWidth="12120" windowHeight="8640" activeTab="1"/>
  </bookViews>
  <sheets>
    <sheet name="Captura" sheetId="1" r:id="rId1"/>
    <sheet name="Inicio" sheetId="2" r:id="rId2"/>
    <sheet name="Form solic" sheetId="3" state="hidden" r:id="rId3"/>
    <sheet name="Anexo" sheetId="4" r:id="rId4"/>
    <sheet name="Anexo solic" sheetId="5" state="hidden" r:id="rId5"/>
    <sheet name="Tablas" sheetId="6" r:id="rId6"/>
    <sheet name="Conceptos" sheetId="7" r:id="rId7"/>
    <sheet name="Formula" sheetId="8" r:id="rId8"/>
    <sheet name="Informe de compatibilidad" sheetId="9" r:id="rId9"/>
  </sheets>
  <definedNames>
    <definedName name="Anticipo">'Captura'!$U$4</definedName>
    <definedName name="EXTRACT" localSheetId="6">'Conceptos'!$M:$O</definedName>
    <definedName name="Autoriza">'Tablas'!$AD$26:$AF$41</definedName>
    <definedName name="Centros">'Tablas'!$C$4:$D$65536</definedName>
    <definedName name="COMPRAS" localSheetId="4">'Anexo solic'!COMPRAS</definedName>
    <definedName name="Concepto">'Captura'!$E$14</definedName>
    <definedName name="Contr_anexo">'Anexo'!$T$114</definedName>
    <definedName name="Control_impr">'Captura'!$AB$41</definedName>
    <definedName name="CRITERIA" localSheetId="6">'Conceptos'!$K$1:$K$2</definedName>
    <definedName name="Elabora">'Tablas'!$AD$5:$AF$20</definedName>
    <definedName name="FONDO">'Tablas'!$U$5:$V$13</definedName>
    <definedName name="FUNCION">'Tablas'!$P$5:$Q$170</definedName>
    <definedName name="ImpInsu" localSheetId="4">'Anexo solic'!ImpInsu</definedName>
    <definedName name="Impr_anexo1">'Anexo solic'!$B$12:$AK$61</definedName>
    <definedName name="Impr_solicitud" localSheetId="4">'Anexo solic'!$B$1:$AK$31</definedName>
    <definedName name="Impr_solicitud">'Form solic'!$B$1:$AK$69</definedName>
    <definedName name="Impri_anexo2">'Anexo solic'!$B$62:$AK$112</definedName>
    <definedName name="Imprimir_Solicitud" localSheetId="4">'Anexo solic'!Imprimir_Solicitud</definedName>
    <definedName name="ImprSContrato" localSheetId="4">'Anexo solic'!ImprSContrato</definedName>
    <definedName name="ImprVolante" localSheetId="4">'Anexo solic'!ImprVolante</definedName>
    <definedName name="ImprVoltSolic" localSheetId="4">'Anexo solic'!ImprVoltSolic</definedName>
    <definedName name="Inicia" localSheetId="4">'Anexo solic'!Inicia</definedName>
    <definedName name="IniInsum" localSheetId="4">'Anexo solic'!IniInsum</definedName>
    <definedName name="NITERO">'Tablas'!$H$5:$L$1002</definedName>
    <definedName name="Numeracion">'Formula'!$U$2:$V$1290</definedName>
    <definedName name="_xlnm.Print_Titles" localSheetId="4">'Anexo solic'!$1:$11</definedName>
    <definedName name="Ver_anexo">'Captura'!$T$3</definedName>
  </definedNames>
  <calcPr fullCalcOnLoad="1"/>
</workbook>
</file>

<file path=xl/comments1.xml><?xml version="1.0" encoding="utf-8"?>
<comments xmlns="http://schemas.openxmlformats.org/spreadsheetml/2006/main">
  <authors>
    <author>Jorge Charry</author>
  </authors>
  <commentList>
    <comment ref="S19" authorId="0">
      <text>
        <r>
          <rPr>
            <b/>
            <sz val="8"/>
            <rFont val="Tahoma"/>
            <family val="2"/>
          </rPr>
          <t>Jorge Charry:</t>
        </r>
        <r>
          <rPr>
            <sz val="8"/>
            <rFont val="Tahoma"/>
            <family val="2"/>
          </rPr>
          <t xml:space="preserve">
Si alguno de estos item no debe terner IVA, borre la "X"</t>
        </r>
      </text>
    </comment>
  </commentList>
</comments>
</file>

<file path=xl/comments4.xml><?xml version="1.0" encoding="utf-8"?>
<comments xmlns="http://schemas.openxmlformats.org/spreadsheetml/2006/main">
  <authors>
    <author>Jorge Charry</author>
  </authors>
  <commentList>
    <comment ref="S12" authorId="0">
      <text>
        <r>
          <rPr>
            <b/>
            <sz val="8"/>
            <rFont val="Tahoma"/>
            <family val="2"/>
          </rPr>
          <t>Jorge Charry:</t>
        </r>
        <r>
          <rPr>
            <sz val="8"/>
            <rFont val="Tahoma"/>
            <family val="2"/>
          </rPr>
          <t xml:space="preserve">
Si alguno de estos item no debe terner IVA, borre la "X"</t>
        </r>
      </text>
    </comment>
    <comment ref="T114" authorId="0">
      <text>
        <r>
          <rPr>
            <b/>
            <sz val="8"/>
            <rFont val="Tahoma"/>
            <family val="2"/>
          </rPr>
          <t>Jorge Charry:</t>
        </r>
        <r>
          <rPr>
            <sz val="8"/>
            <rFont val="Tahoma"/>
            <family val="2"/>
          </rPr>
          <t xml:space="preserve">
contar de la cantidad de centros</t>
        </r>
      </text>
    </comment>
  </commentList>
</comments>
</file>

<file path=xl/sharedStrings.xml><?xml version="1.0" encoding="utf-8"?>
<sst xmlns="http://schemas.openxmlformats.org/spreadsheetml/2006/main" count="4748" uniqueCount="582">
  <si>
    <t>NIT. 860.007.386 - 1</t>
  </si>
  <si>
    <t>1. INFORMACION DEL ACREEDOR</t>
  </si>
  <si>
    <t>NOMBRE</t>
  </si>
  <si>
    <t>TIPO DE DOCUMENTO:</t>
  </si>
  <si>
    <t>NUMERO</t>
  </si>
  <si>
    <t>FAX:</t>
  </si>
  <si>
    <t>TELEFONO:</t>
  </si>
  <si>
    <t>DIRECCION:</t>
  </si>
  <si>
    <t xml:space="preserve">NOMBRE: </t>
  </si>
  <si>
    <r>
      <t xml:space="preserve">2. BENEFICIARIO DEL PAGO </t>
    </r>
    <r>
      <rPr>
        <sz val="10"/>
        <rFont val="Arial"/>
        <family val="2"/>
      </rPr>
      <t>(Diligencie esta sección solo si los datos del Beneficiario son diferentes a los del Acreedor)</t>
    </r>
  </si>
  <si>
    <t>3. DESCRIPCION DEL CONCEPTO DE PAGO</t>
  </si>
  <si>
    <t>CONCEPTO</t>
  </si>
  <si>
    <t>VALOR</t>
  </si>
  <si>
    <t>4. ASIGNACION PRESUPUESTAL</t>
  </si>
  <si>
    <t>CENTRO DE COSTO</t>
  </si>
  <si>
    <t>NOMBRE DEL CENTRO DE COSTO</t>
  </si>
  <si>
    <t>BASE</t>
  </si>
  <si>
    <t>IVA</t>
  </si>
  <si>
    <t>TOTAL</t>
  </si>
  <si>
    <t>VALOR EN LETRAS</t>
  </si>
  <si>
    <t>VALOR TOTAL A PAGAR $:</t>
  </si>
  <si>
    <t>Codigo</t>
  </si>
  <si>
    <t>Nombre</t>
  </si>
  <si>
    <t>NIT</t>
  </si>
  <si>
    <t>Apellidos Nombre / Razón Social</t>
  </si>
  <si>
    <t xml:space="preserve"> </t>
  </si>
  <si>
    <t>Nombre del rubro</t>
  </si>
  <si>
    <t>FONDO DE DESTINACION:</t>
  </si>
  <si>
    <t>5. OBSERVACIONES</t>
  </si>
  <si>
    <t>ELABORADO POR:</t>
  </si>
  <si>
    <t>AUTORIZADO POR</t>
  </si>
  <si>
    <t>Vo.Bo. CONTABILIDAD (Para anticipos)</t>
  </si>
  <si>
    <t>FIRMA:</t>
  </si>
  <si>
    <t>NOMBRE:</t>
  </si>
  <si>
    <t>CARGO:</t>
  </si>
  <si>
    <t>EXT.:</t>
  </si>
  <si>
    <t>FECHA (DD/MM/AAAA)</t>
  </si>
  <si>
    <t>¿ES UN ANTICIPO?</t>
  </si>
  <si>
    <t>SOLICITUD DE PAGO</t>
  </si>
  <si>
    <t>Fecha:</t>
  </si>
  <si>
    <t>UNIVERSIDAD DE LOS ANDES</t>
  </si>
  <si>
    <t>FUNCIÓN</t>
  </si>
  <si>
    <t>TELEFONO</t>
  </si>
  <si>
    <t>FAX</t>
  </si>
  <si>
    <t>DIRECCION</t>
  </si>
  <si>
    <t>Acreedor:</t>
  </si>
  <si>
    <t>Beneficiario:</t>
  </si>
  <si>
    <t>identificacion</t>
  </si>
  <si>
    <t xml:space="preserve">Es un anticipo:  </t>
  </si>
  <si>
    <t>SI</t>
  </si>
  <si>
    <t>NO</t>
  </si>
  <si>
    <t>C.C.</t>
  </si>
  <si>
    <t>Docum.:</t>
  </si>
  <si>
    <t>MONEDAS</t>
  </si>
  <si>
    <t>PESOS</t>
  </si>
  <si>
    <t>DOLARES</t>
  </si>
  <si>
    <t>MARCOS</t>
  </si>
  <si>
    <t>EUROS</t>
  </si>
  <si>
    <t>% DE DISTRIB.</t>
  </si>
  <si>
    <t>Fondo:</t>
  </si>
  <si>
    <t>TOTALES</t>
  </si>
  <si>
    <t>Dis total</t>
  </si>
  <si>
    <t>C vz %</t>
  </si>
  <si>
    <t>C vs F</t>
  </si>
  <si>
    <t>Moneda:</t>
  </si>
  <si>
    <t>Transacción</t>
  </si>
  <si>
    <t>Nombre Transacción</t>
  </si>
  <si>
    <t>Rubro</t>
  </si>
  <si>
    <t>Nombre rubro</t>
  </si>
  <si>
    <t>Concepto</t>
  </si>
  <si>
    <t>Nombre concepto</t>
  </si>
  <si>
    <t>MONEDA</t>
  </si>
  <si>
    <t>NoS.</t>
  </si>
  <si>
    <t>NUMEROS EN LETRAS</t>
  </si>
  <si>
    <t>UN</t>
  </si>
  <si>
    <t>DOS</t>
  </si>
  <si>
    <t>CENT MIL MILL</t>
  </si>
  <si>
    <t>DEC MIL MILL</t>
  </si>
  <si>
    <t>CENT MILL</t>
  </si>
  <si>
    <t>CENTENAS</t>
  </si>
  <si>
    <t>TRES</t>
  </si>
  <si>
    <t>CUATRO</t>
  </si>
  <si>
    <t>CINCO</t>
  </si>
  <si>
    <t>SEIS</t>
  </si>
  <si>
    <t>SIETE</t>
  </si>
  <si>
    <t xml:space="preserve">OCHO </t>
  </si>
  <si>
    <t>NUEVE</t>
  </si>
  <si>
    <t>DIEZ</t>
  </si>
  <si>
    <t>ONCE</t>
  </si>
  <si>
    <t>DOCE</t>
  </si>
  <si>
    <t>TRECE</t>
  </si>
  <si>
    <t>CATORCE</t>
  </si>
  <si>
    <t>QUINCE</t>
  </si>
  <si>
    <t>DIEZ Y SEIS</t>
  </si>
  <si>
    <t>DIEZ Y SIETE</t>
  </si>
  <si>
    <t xml:space="preserve">DIEZ Y OCHO </t>
  </si>
  <si>
    <t>DIEZ Y NUEVE</t>
  </si>
  <si>
    <t>VEINTE</t>
  </si>
  <si>
    <t>VEINTE Y UN</t>
  </si>
  <si>
    <t>VEINTE Y DOS</t>
  </si>
  <si>
    <t>VEINTE Y TRES</t>
  </si>
  <si>
    <t>VEINTE Y CUATRO</t>
  </si>
  <si>
    <t>VEINTE Y CINCO</t>
  </si>
  <si>
    <t>VEINTE Y SEIS</t>
  </si>
  <si>
    <t>VEINTE Y SIETE</t>
  </si>
  <si>
    <t>VEINTE Y OCHO</t>
  </si>
  <si>
    <t>VEINTE Y NUEVE</t>
  </si>
  <si>
    <t>TREINTA</t>
  </si>
  <si>
    <t>TREINTA Y UN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</si>
  <si>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</si>
  <si>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</si>
  <si>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</si>
  <si>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</si>
  <si>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</si>
  <si>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</si>
  <si>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</si>
  <si>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</si>
  <si>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</si>
  <si>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</si>
  <si>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</si>
  <si>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</si>
  <si>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</si>
  <si>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</si>
  <si>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</si>
  <si>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</si>
  <si>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</si>
  <si>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</si>
  <si>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</si>
  <si>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</si>
  <si>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</si>
  <si>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</si>
  <si>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</si>
  <si>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</si>
  <si>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</si>
  <si>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</si>
  <si>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</si>
  <si>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</si>
  <si>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</si>
  <si>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</t>
  </si>
  <si>
    <t>SESENTA Y DOS</t>
  </si>
  <si>
    <t>SESENTA Y TRES</t>
  </si>
  <si>
    <t>SESENTA 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</si>
  <si>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</si>
  <si>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</si>
  <si>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</si>
  <si>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</si>
  <si>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</si>
  <si>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</si>
  <si>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</si>
  <si>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</si>
  <si>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</si>
  <si>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</si>
  <si>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</si>
  <si>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</si>
  <si>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</si>
  <si>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</si>
  <si>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</si>
  <si>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</si>
  <si>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</t>
  </si>
  <si>
    <t>OCHENTA Y DOS</t>
  </si>
  <si>
    <t>OCHENTA Y TRES</t>
  </si>
  <si>
    <t>OCHENTA Y CUATRO</t>
  </si>
  <si>
    <t>OCHENTA Y CINCO</t>
  </si>
  <si>
    <t>OCHENTA Y SEIS</t>
  </si>
  <si>
    <t>OCHENTA SIETE</t>
  </si>
  <si>
    <t>OCHENTA Y OCHO</t>
  </si>
  <si>
    <t>OCHENTA Y NUEVE</t>
  </si>
  <si>
    <t>NOVENTA</t>
  </si>
  <si>
    <t>NOVENTA Y UN</t>
  </si>
  <si>
    <t>NOVENTA Y DOS</t>
  </si>
  <si>
    <t>NOVENTA Y TRES</t>
  </si>
  <si>
    <t>NOVENTA Y CUATRO</t>
  </si>
  <si>
    <t>NOVENTA Y CINCO</t>
  </si>
  <si>
    <t>NOVENTA Y SEIS</t>
  </si>
  <si>
    <t>NOVENTA Y SIETE</t>
  </si>
  <si>
    <t>NOVENTA Y OCHO</t>
  </si>
  <si>
    <t>NOVENTA Y NUEVE</t>
  </si>
  <si>
    <t>CIEN</t>
  </si>
  <si>
    <t>DOSCIENTOS</t>
  </si>
  <si>
    <t>TRESCIENTOS</t>
  </si>
  <si>
    <t>CUATRO CIENTOS</t>
  </si>
  <si>
    <t>QUINIENTOS</t>
  </si>
  <si>
    <t>SEISCIENTOS</t>
  </si>
  <si>
    <t>SETECIENTOS</t>
  </si>
  <si>
    <t>OCHOCIENTOS</t>
  </si>
  <si>
    <t>NOVECIENTOS</t>
  </si>
  <si>
    <t>MIL</t>
  </si>
  <si>
    <t>DOS MIL</t>
  </si>
  <si>
    <t>DIEZ MIL</t>
  </si>
  <si>
    <t>CIEN MIL</t>
  </si>
  <si>
    <t>UN MILLON</t>
  </si>
  <si>
    <t>DECENAS</t>
  </si>
  <si>
    <t>MILLONES</t>
  </si>
  <si>
    <t>DEC MIL</t>
  </si>
  <si>
    <t>CENT MIL</t>
  </si>
  <si>
    <t>UNIDADES</t>
  </si>
  <si>
    <t>DEC CENTAV.</t>
  </si>
  <si>
    <t>UNID. CENTAV</t>
  </si>
  <si>
    <t>SON:</t>
  </si>
  <si>
    <t>Observaciones</t>
  </si>
  <si>
    <t>Fondos</t>
  </si>
  <si>
    <t>Terceros - Proveedores</t>
  </si>
  <si>
    <t>Para elaboración</t>
  </si>
  <si>
    <t>Nombres y apellidos</t>
  </si>
  <si>
    <t>Cargo</t>
  </si>
  <si>
    <t>Ext</t>
  </si>
  <si>
    <t>Elaborado:</t>
  </si>
  <si>
    <t>Autorizado</t>
  </si>
  <si>
    <t>Elaboro</t>
  </si>
  <si>
    <t>Autorizo</t>
  </si>
  <si>
    <t>RUBRO</t>
  </si>
  <si>
    <t>Doc Prv</t>
  </si>
  <si>
    <t>Anticipo</t>
  </si>
  <si>
    <t>Moneda</t>
  </si>
  <si>
    <t>Dat prov</t>
  </si>
  <si>
    <t>Dat benef</t>
  </si>
  <si>
    <t>Fondo</t>
  </si>
  <si>
    <t>Valor</t>
  </si>
  <si>
    <t>Observ.</t>
  </si>
  <si>
    <t>Validación para imprimir</t>
  </si>
  <si>
    <t>C centros</t>
  </si>
  <si>
    <t>Valida</t>
  </si>
  <si>
    <t>Vl valida</t>
  </si>
  <si>
    <t>Control</t>
  </si>
  <si>
    <t>&gt;0</t>
  </si>
  <si>
    <t>Buscar concepto con:</t>
  </si>
  <si>
    <t>Concepto 1</t>
  </si>
  <si>
    <t>Coceptos</t>
  </si>
  <si>
    <t>Para autorización</t>
  </si>
  <si>
    <t xml:space="preserve">  </t>
  </si>
  <si>
    <t>X</t>
  </si>
  <si>
    <t xml:space="preserve">O&amp;M - TE03  </t>
  </si>
  <si>
    <t>ANEXO A SOLICITUD DE PAGO</t>
  </si>
  <si>
    <t>Opciones para registrar:</t>
  </si>
  <si>
    <t>C.E.</t>
  </si>
  <si>
    <t>P.S.</t>
  </si>
  <si>
    <t>DOCUMENTO:</t>
  </si>
  <si>
    <t>PS.</t>
  </si>
  <si>
    <t>ACUEDUCTO ALCANTARILLADO DE BOGOTÁ</t>
  </si>
  <si>
    <t>AV. BOYACA (AK 72) NO. 65 B 20</t>
  </si>
  <si>
    <t>ASEO CAPITAL S.A. E.S.P</t>
  </si>
  <si>
    <t>CRA. 7 NO. 56 -29</t>
  </si>
  <si>
    <t>CODENSA S.A. E.S.P</t>
  </si>
  <si>
    <t>CRA 13 A 93 - 66</t>
  </si>
  <si>
    <t>FONDO
PRESUP.</t>
  </si>
  <si>
    <t>NOMBRE FONDO</t>
  </si>
  <si>
    <t>Objeto de Costo ( Ceco - Orden - Elemento PEP)</t>
  </si>
  <si>
    <t>OPERACIONAL - OBJETIVO PDI</t>
  </si>
  <si>
    <t>TIPO FONDO</t>
  </si>
  <si>
    <t>FONDO OPERACIONAL</t>
  </si>
  <si>
    <t>FONDO PDI</t>
  </si>
  <si>
    <t>OBJETO DE COSTO</t>
  </si>
  <si>
    <t>NOMBRE DEL OBJETO DE COSTO</t>
  </si>
  <si>
    <t>FONDO</t>
  </si>
  <si>
    <t>NOMBRE  OBJETO DE COSTO</t>
  </si>
  <si>
    <t>2000045 - ACUEDUCTO ALCANTARILLADO, ASEO</t>
  </si>
  <si>
    <t>2000070 - ADECUACION CABLEADO ESTRUCTURADO</t>
  </si>
  <si>
    <t>2000071 - ADECUACION REDES TRONCALES</t>
  </si>
  <si>
    <t>2000248 - ALOJA  MANUT ESTUDIAN PROG EDUC INTERNAL</t>
  </si>
  <si>
    <t>2000226 - ALOJAMIENTO Y RESTAURANTE</t>
  </si>
  <si>
    <t>2000023 - ALQUILER PELICULAS</t>
  </si>
  <si>
    <t>2000087 - APLICACIONES</t>
  </si>
  <si>
    <t>2000150 - ARREGLO MOBILIARIO ACADEMICO</t>
  </si>
  <si>
    <t>2000151 - ARREGLO MOBILIARIO DE OFICINA</t>
  </si>
  <si>
    <t>2000095 - ARREGLOS ORNAMENTALES</t>
  </si>
  <si>
    <t>2000018 - ARRENDAMIENTO CONSTRUCCI Y EDIFICACIONES</t>
  </si>
  <si>
    <t>2000017 - ARRENDAMIENTO DE TERRENOS</t>
  </si>
  <si>
    <t>2000020 - ARRENDAMIENTO EQUIPO DE OFICINA</t>
  </si>
  <si>
    <t>2000022 - ARRENDAMIENTO FLOTA Y EQUIPO TRANSPORTE</t>
  </si>
  <si>
    <t>2000019 - ARRENDAMIENTO MAQUINARIA Y EQUIPO</t>
  </si>
  <si>
    <t>2000024 - ARRENDAMIENTO MUEBLES Y ENSERES</t>
  </si>
  <si>
    <t>2000021 - ARRIENDO EQUIPO COMPUTACION COMUNICACION</t>
  </si>
  <si>
    <t>2000040 - ASISTENCIA TECNICA</t>
  </si>
  <si>
    <t>2000002 - AUDITORIA LABORATORIO</t>
  </si>
  <si>
    <t>2000245 - AUXILIO DE TRANSPORTE</t>
  </si>
  <si>
    <t>2000243 - AUXILIO FOTOCOPIAS</t>
  </si>
  <si>
    <t>2000244 - AUXILIO MATERIALES</t>
  </si>
  <si>
    <t>2000246 - AUXILIO RESTAURANTE</t>
  </si>
  <si>
    <t>2000009 - AUXILO EDUCATIVO</t>
  </si>
  <si>
    <t>2000088 - BASES DE DATOS</t>
  </si>
  <si>
    <t>2000012 - COMISION</t>
  </si>
  <si>
    <t>2000060 - COMISION BENEFLEX ALIMENTACION</t>
  </si>
  <si>
    <t>2000061 - CORREO PORTES Y TELEGRAMAS</t>
  </si>
  <si>
    <t>2000252 - DERECHOS AUTOR REGALIA MUSICA AMBIENTAL</t>
  </si>
  <si>
    <t>2000233 - DESARROLLO PROFESORAL</t>
  </si>
  <si>
    <t>2000043 - DIGITACION Y ENCUESTAS</t>
  </si>
  <si>
    <t>2000044 - DIGITACON EN/STA LABOR OCASIONAL ES/ANTE</t>
  </si>
  <si>
    <t>2000234 - DOTACION PERSONAL NO PROFESIONAL</t>
  </si>
  <si>
    <t>2000257 - EDICION LIBROS - COEDICION (APORTES)</t>
  </si>
  <si>
    <t>2000255 - EDICION LIBROS - SERV GENERALES</t>
  </si>
  <si>
    <t>2000253 - EDICION LIBROS DERECHOS AUTOR Y REGALIAS</t>
  </si>
  <si>
    <t>2000254 - EDICION LIBROS HONORARIOS</t>
  </si>
  <si>
    <t>2000256 - EDICION LIBROS TRAMITES</t>
  </si>
  <si>
    <t>2000238 - FOTOCOPIAS</t>
  </si>
  <si>
    <t>2000175 - GASTOS DE OBRAS CIVILES</t>
  </si>
  <si>
    <t>2000235 - GASTOS DE VIAJE ESTUDIANTES</t>
  </si>
  <si>
    <t>2000224 - GASTOS DEPORTIVOS Y RECREATIVOS</t>
  </si>
  <si>
    <t>2000225 - GASTOS MEDICOS</t>
  </si>
  <si>
    <t>2000055 - GASTOS RODAMIENTO</t>
  </si>
  <si>
    <t>2000004 - HONORARIOS ASESORIA JURIDICA</t>
  </si>
  <si>
    <t>2000005 - HONORARIOS ASESORIA TECNICA</t>
  </si>
  <si>
    <t>2000001 - HONORARIOS AUDITORIA EXTERNA</t>
  </si>
  <si>
    <t>2000003 - HONORARIOS AVALUOS</t>
  </si>
  <si>
    <t>2000010 - HONORARIOS LABOR OCASIONAL ESTUDIANTE</t>
  </si>
  <si>
    <t>2000006 - HONORARIOS PERSONAL PROFESIONAL</t>
  </si>
  <si>
    <t>2000007 - HONORARIOS PERSONAS EXTRANJERAS</t>
  </si>
  <si>
    <t>2000000 - HONORARIOS REVISORIA FISCAL</t>
  </si>
  <si>
    <t>2000229 - IMPUESTO DE SALIDA</t>
  </si>
  <si>
    <t>2000223 - INSCRIP SEM/RIO CURSO EMP/ADO NO PROFESI</t>
  </si>
  <si>
    <t>2000222 - INSCRIP SEM/RIO CURSO EMPLEADO PROFESION</t>
  </si>
  <si>
    <t>2000008 - INSCRIPCIONES CURSOS ESTUDIANTES</t>
  </si>
  <si>
    <t>2000094 - INSTALACION DE EQUIPOS</t>
  </si>
  <si>
    <t>2000072 - INSTALACION PUNTOS DE CABLEADO ESTRUCTUR</t>
  </si>
  <si>
    <t>2000093 - INSTALACIONES ELECTRICAS</t>
  </si>
  <si>
    <t>2000059 - INTEGRALES DE SALUD</t>
  </si>
  <si>
    <t>2000041 - INTERLABORATORIOS</t>
  </si>
  <si>
    <t>2000081 - MANTENIMIENTO AUDIO, SONIDO, VIDEO Y PRO</t>
  </si>
  <si>
    <t>2000079 - MANTENIMIENTO BACKUP</t>
  </si>
  <si>
    <t>2000073 - MANTENIMIENTO CUARTO TECNICO</t>
  </si>
  <si>
    <t>2000083 - MANTENIMIENTO EQUIPO DE COMPUTACION</t>
  </si>
  <si>
    <t>2000077 - MANTENIMIENTO EQUIPO DE COMUNICACION</t>
  </si>
  <si>
    <t>2000068 - MANTENIMIENTO EQUIPO PRODUCCION AUDIOVIS</t>
  </si>
  <si>
    <t>2000074 - MANTENIMIENTO EQUIPO RED, TELECOMUNICACI</t>
  </si>
  <si>
    <t>2000085 - MANTENIMIENTO SERVIDORES</t>
  </si>
  <si>
    <t>2000064 - MANTENIMIENTO Y REPARACION DE TERRENOS</t>
  </si>
  <si>
    <t>2000042 - METROLOGIA</t>
  </si>
  <si>
    <t>2000089 - MIDDLEWARE</t>
  </si>
  <si>
    <t>2000067 - MMTO. Y REPAR.EQUIPO DE OFICINA</t>
  </si>
  <si>
    <t>2000065 - MMTO. Y REPAR.MAQUINARIA Y EQUIPO</t>
  </si>
  <si>
    <t>2000063 - MMTO. Y REPARC.FLOTA Y EQUIPO TRANSPORTE</t>
  </si>
  <si>
    <t>2000062 - MTO REPAR CONSTRUCCIONES Y EDIFICACIONES</t>
  </si>
  <si>
    <t>2000230 - PASAJES TERRESTRES MARITIMOS Y FLUVIALES</t>
  </si>
  <si>
    <t>2000249 - PD-APORTES OTRAS ENTIDADES</t>
  </si>
  <si>
    <t>2000011 - PD-CONSULTAS COVINOC</t>
  </si>
  <si>
    <t>2000025 - PD-CONTRIBUCIONES</t>
  </si>
  <si>
    <t>2000251 - PD-CONVENIO MARCO FUNDACION SANTAFE</t>
  </si>
  <si>
    <t>2000026 - PD-CUOTAS ADMON SOSTENIMIENTO AFILIACION</t>
  </si>
  <si>
    <t>2000046 - PD-ENERGIA ELECTRICA</t>
  </si>
  <si>
    <t>2000048 - PD-GAS NATURAL</t>
  </si>
  <si>
    <t>2000236 - PD-GASTO REPRESENTACI PERSONA AJENA UNIV</t>
  </si>
  <si>
    <t>2000015 - PD-IMPUESTO DE ESTAMPILLAS</t>
  </si>
  <si>
    <t>2000261 - PD-IMPUESTO DELINEACION URBANA</t>
  </si>
  <si>
    <t>2000049 - PD-INTERNET</t>
  </si>
  <si>
    <t>2000250 - PD-PREMIOS</t>
  </si>
  <si>
    <t>2000240 - PD-RESTAURANTE APOYO LOGISTICO A CURSOS</t>
  </si>
  <si>
    <t>2000050 - PD-SEÑAL POR SATELITE Y CABLE</t>
  </si>
  <si>
    <t>2000259 - PD-SERV ASEO OUT</t>
  </si>
  <si>
    <t>2000239 - PD-SERV CAFETERIA EMPLEADOS</t>
  </si>
  <si>
    <t>2000258 - PD-SERV CAFETERIA OUT</t>
  </si>
  <si>
    <t>2000013 - PD-SERV NOTARIALES</t>
  </si>
  <si>
    <t>2000260 - PD-SERV PAPELERIA OUT</t>
  </si>
  <si>
    <t>2000047 - PD-TELEFONO</t>
  </si>
  <si>
    <t>2000014 - PD-TRAMITES Y LICENCIAS</t>
  </si>
  <si>
    <t>2000029 - POLIZA CORRIENTE DEBIL</t>
  </si>
  <si>
    <t>2000028 - POLIZA CUMPLIMIENTO</t>
  </si>
  <si>
    <t>2000032 - POLIZA FLOTA Y EQUIPO TRANSPORTE</t>
  </si>
  <si>
    <t>2000036 - POLIZA HOSPITALIZACION Y CIRUGIA</t>
  </si>
  <si>
    <t>2000027 - POLIZA MANEJO</t>
  </si>
  <si>
    <t>2000037 - POLIZA MEDICINA PREPAGADA</t>
  </si>
  <si>
    <t>2000034 - POLIZA OBLIG ACCIDENTE TRANSITO</t>
  </si>
  <si>
    <t>2000033 - POLIZA RESPO/LIDAD CIVIL EXTRACONTRACTUA</t>
  </si>
  <si>
    <t>2000031 - POLIZA SUSTRACCION Y HURTO</t>
  </si>
  <si>
    <t>2000035 - POLIZA TODO RIESGO</t>
  </si>
  <si>
    <t>2000030 - POLIZA VIDA COLECTIVA</t>
  </si>
  <si>
    <t>2000242 - PUBLICIDAD PROPAGANDA PROMOCION</t>
  </si>
  <si>
    <t>2000237 - REGALOS Y OBSEQUIOS</t>
  </si>
  <si>
    <t>2000075 - REMODELACION CABLEADO ESTRUCTURADO</t>
  </si>
  <si>
    <t>2000082 - REPARACION AUDIO, SONIDO, VIDEO Y PROY</t>
  </si>
  <si>
    <t>2000080 - REPARACION BACKUP</t>
  </si>
  <si>
    <t>2000084 - REPARACION EQUIPO DE COMPUTACION</t>
  </si>
  <si>
    <t>2000078 - REPARACION EQUIPO DE COMUNICACION</t>
  </si>
  <si>
    <t>2000069 - REPARACION EQUIPO PRODUCCION AUDIOVISUAL</t>
  </si>
  <si>
    <t>2000076 - REPARACION EQUIPO RED, TELECOMUNICACIONE</t>
  </si>
  <si>
    <t>2000066 - REPARACION MMTO EQUIPO LABORATORIO</t>
  </si>
  <si>
    <t>2000086 - REPARACION SERVIDORES</t>
  </si>
  <si>
    <t>2000096 - REPARACIONES LOCATIVAS</t>
  </si>
  <si>
    <t>2000090 - SEGURIDAD INFORMATICA</t>
  </si>
  <si>
    <t>2000156 - SERV ACABADOS ALFOMBRA SUMI E INSTAL</t>
  </si>
  <si>
    <t>2000157 - SERV ACABADOS CIELO RASO PINTURA</t>
  </si>
  <si>
    <t>2000158 - SERV ACABADOS MUROS</t>
  </si>
  <si>
    <t>2000159 - SERV ACABADOS PISOS</t>
  </si>
  <si>
    <t>2000137 - SERV ACCESORIOS CUBIERTA</t>
  </si>
  <si>
    <t>2000219 - SERV ACOMPAÑAMIENTO A EVENTOS</t>
  </si>
  <si>
    <t>2000220 - SERV ALMACENAMIENTO DE ELEMENTOS</t>
  </si>
  <si>
    <t>2000210 - SERV ARREGLO  TABLERO VIDRIO TEMPLADO</t>
  </si>
  <si>
    <t>2000097 - SERV ARREGLO ACCESORIOS EN MADERA</t>
  </si>
  <si>
    <t>2000115 - SERV ARREGLO ACCESORIOS METALICOS</t>
  </si>
  <si>
    <t>2000190 - SERV ARREGLO ACCESORIOS PUERTAS  VIDRIO</t>
  </si>
  <si>
    <t>2000182 - SERV ARREGLO ADECU ACCESORIOS Y HERRAJES</t>
  </si>
  <si>
    <t>2000116 - SERV ARREGLO CERRADURAS MUEBLE METALICO</t>
  </si>
  <si>
    <t>2000191 - SERV ARREGLO CERRADURAS PUERTAS  VIDRIO</t>
  </si>
  <si>
    <t>2000138 - SERV ARREGLO DE CANAL CUBIERTA</t>
  </si>
  <si>
    <t>2000098 - SERV ARREGLO DE CERRADURAS DE MUEBLES</t>
  </si>
  <si>
    <t>2000145 - SERV ARREGLO DE JARDINES</t>
  </si>
  <si>
    <t>2000195 - SERV ARREGLO DE SEÑALIZACION EN ACRILICO</t>
  </si>
  <si>
    <t>2000196 - SERV ARREGLO DE SEÑALIZACION EN VIDRIO</t>
  </si>
  <si>
    <t>2000197 - SERV ARREGLO DE SEÑALIZACION LUMINOSA</t>
  </si>
  <si>
    <t>2000198 - SERV ARREGLO DE SEÑALIZACION REFLECTIVA</t>
  </si>
  <si>
    <t>2000139 - SERV ARREGLO ESTRUCTURA CUBIERTA</t>
  </si>
  <si>
    <t>2000117 - SERV ARREGLO HERRAJES DE MUEBLE METALICO</t>
  </si>
  <si>
    <t>2000099 - SERV ARREGLO HERRAJES DE MUEBLES</t>
  </si>
  <si>
    <t>2000100 - SERV ARREGLO MOBILIARIO DE EXTERIOR</t>
  </si>
  <si>
    <t>2000118 - SERV ARREGLO MOBILIARIO DE EXTERIOR</t>
  </si>
  <si>
    <t>2000192 - SERV ARREGLO PUERTAS EN VIDRIO</t>
  </si>
  <si>
    <t>2000101 - SERV ARREGLO PUERTAS MADERA</t>
  </si>
  <si>
    <t>2000119 - SERV ARREGLO PUERTAS METALICAS</t>
  </si>
  <si>
    <t>2000208 - SERV ARREGLO TABLERO EN ACRILICO</t>
  </si>
  <si>
    <t>2000209 - SERV ARREGLO TABLERO POLYVISION-SALONES</t>
  </si>
  <si>
    <t>2000102 - SERV ARREGLO VENTANAS MADERA</t>
  </si>
  <si>
    <t>2000120 - SERV ARREGLO VENTANAS METALICAS</t>
  </si>
  <si>
    <t>2000218 - SERV ASEO CUARTOS</t>
  </si>
  <si>
    <t>2000140 - SERV ASEO DE CUBIERTAS</t>
  </si>
  <si>
    <t>2000141 - SERV ATENCION GOTERAS</t>
  </si>
  <si>
    <t>2000183 - SERV CORTE Y RE-INSTAL VIDRIOS O ESPEJOS</t>
  </si>
  <si>
    <t>2000184 - SERV DE APLICACION SILICONA</t>
  </si>
  <si>
    <t>2000176 - SERV DE APLICACION SOLDADURA</t>
  </si>
  <si>
    <t>2000038 - SERV DE ASEO</t>
  </si>
  <si>
    <t>2000146 - SERV DE FUMIGACION DE ADOQUINES</t>
  </si>
  <si>
    <t>2000177 - SERV DE MANT ACCESORIOS PARTES METALICAS</t>
  </si>
  <si>
    <t>2000241 - SERV DE PARQUEADERO</t>
  </si>
  <si>
    <t>2000039 - SERV DE VIGILANCIA</t>
  </si>
  <si>
    <t>2000160 - SERV ELABORACION CIELO RASO</t>
  </si>
  <si>
    <t>2000161 - SERV ELABORACION MURO EN DRYWALL</t>
  </si>
  <si>
    <t>2000162 - SERV ELABORACION MURO EN MAMPOSTERIA</t>
  </si>
  <si>
    <t>2000163 - SERV ELABORACION PISO BASE</t>
  </si>
  <si>
    <t>2000103 - SERV FABRICACION DE ELEMENTOS EN MADERA</t>
  </si>
  <si>
    <t>2000121 - SERV FABRICACION DE ELEMENTOS METALICOS</t>
  </si>
  <si>
    <t>2000104 - SERV FABRICACION DE PIEZAS EN MADERA</t>
  </si>
  <si>
    <t>2000122 - SERV FABRICACION PIEZAS METALICOS</t>
  </si>
  <si>
    <t>2000147 - SERV FUMIGACION DE JARDINES ZONAS VERDES</t>
  </si>
  <si>
    <t>2000057 - SERV GENERAL APOYO LOGISTICO CURSOS</t>
  </si>
  <si>
    <t>2000142 - SERV IMPERMEABILIZACION CUBIERTA PLANA</t>
  </si>
  <si>
    <t>2000164 - SERV IMPERMEABILIZACIONES DE ESTRUCTURAS</t>
  </si>
  <si>
    <t>2000165 - SERV IMPERMEABILIZACIONES MUROS EN MAMPO</t>
  </si>
  <si>
    <t>2000166 - SERV IMPERMEABILIZACIONES PISOS</t>
  </si>
  <si>
    <t>2000133 - SERV INSTALACION ACCESORIOS</t>
  </si>
  <si>
    <t>2000058 - SERV LABOR OCASION ESTUDIANT</t>
  </si>
  <si>
    <t>2000167 - SERV LAVADO Y MANTENIMIENTO ALFOMBRA</t>
  </si>
  <si>
    <t>2000199 - SERV MANTEN BANDAS ANTIDESLIZANTES</t>
  </si>
  <si>
    <t>2000247 - SERV MEDICOS Y MEDICAMENTOS  ESTUDIANT</t>
  </si>
  <si>
    <t>2000143 - SERV PINTURA CUBIERTA</t>
  </si>
  <si>
    <t>2000105 - SERV PINTURA MUEBLES</t>
  </si>
  <si>
    <t>2000123 - SERV PINTURA MUEBLES METALICOS</t>
  </si>
  <si>
    <t>2000106 - SERV PINTURA PUERTAS EN MADERA</t>
  </si>
  <si>
    <t>2000124 - SERV PINTURA PUERTAS METALICA</t>
  </si>
  <si>
    <t>2000107 - SERV PINTURA VENTANERIA EN MADERA</t>
  </si>
  <si>
    <t>2000125 - SERV PINTURA VENTANERIA METALICA</t>
  </si>
  <si>
    <t>2000148 - SERV PODA DE ARBOLES</t>
  </si>
  <si>
    <t>2000144 - SERV REEMPLAZO TEJA DE CUBIERTA</t>
  </si>
  <si>
    <t>2000168 - SERV REFORZ ELEMENTOS NO ESTRUCTURALES</t>
  </si>
  <si>
    <t>2000169 - SERV REFORZ ESTRUCTURAS EN CONCRETO</t>
  </si>
  <si>
    <t>2000170 - SERV REFORZ ESTRUCTURAS EN MADERA</t>
  </si>
  <si>
    <t>2000171 - SERV REFORZ ESTRUCTURAS METALICAS</t>
  </si>
  <si>
    <t>2000211 - SERV REINSTAL CORCHOS O CARTELERAS INFOR</t>
  </si>
  <si>
    <t>2000134 - SERV REINSTAL CORTINA, BLACKOUT, TELONES</t>
  </si>
  <si>
    <t>2000172 - SERV RESANES Y ACABADOS CIELO RASO</t>
  </si>
  <si>
    <t>2000173 - SERV RESANES Y ACABADOS MUROS</t>
  </si>
  <si>
    <t>2000181 - SERV SUM APLIC ANTICORROSIVOS Y PINTURAS</t>
  </si>
  <si>
    <t>2000136 - SERV SUM E INSTAL  BLACKOUT, TELONES</t>
  </si>
  <si>
    <t>2000185 - SERV SUM E INSTAL ACCESORIOS Y HERRAJES</t>
  </si>
  <si>
    <t>2000214 - SERV SUM E INSTAL CORCHOS O CARTELERAS</t>
  </si>
  <si>
    <t>2000179 - SERV SUM E INSTAL PARTES METALICAS</t>
  </si>
  <si>
    <t>2000217 - SERV SUM E INSTAL TABLEROS VIDRIO TEMPL</t>
  </si>
  <si>
    <t>2000187 - SERV SUM E INSTAL VIDRIO CRUDO</t>
  </si>
  <si>
    <t>2000188 - SERV SUM E INSTAL VIDRIO LAMINADO</t>
  </si>
  <si>
    <t>2000174 - SERV SUM E INSTALA ATRAPAMUGRES</t>
  </si>
  <si>
    <t>2000130 - SERV SUM HERRAJES DE MUEBLES METALICOS</t>
  </si>
  <si>
    <t>2000215 - SERV SUM INSTAL TABLEROS EN ACRILICO</t>
  </si>
  <si>
    <t>2000189 - SERV SUM INSTAL VIDRIO TEMPLADO-LAMINADO</t>
  </si>
  <si>
    <t>2000216 - SERV SUMIN E INSTAL TABLEROS POLYVISION</t>
  </si>
  <si>
    <t>2000135 - SERV SUMINISTRO ACCESORIOS CORTINAS</t>
  </si>
  <si>
    <t>2000212 - SERV SUMINISTRO ACCESORIOS TABLEROS</t>
  </si>
  <si>
    <t>2000213 - SERV SUMINISTRO E INSTALACION ACCESORIOS</t>
  </si>
  <si>
    <t>2000186 - SERV SUMINISTRO E INSTALACION ESPEJOS</t>
  </si>
  <si>
    <t>2000112 - SERV SUMINISTRO HERRAJES DE MUEBLES</t>
  </si>
  <si>
    <t>2000194 - SERV SUMINISTRO PUERTAS EN VIDRIO</t>
  </si>
  <si>
    <t>2000180 - SERV SUMINISTRO SOLDADURA DE PUNTO</t>
  </si>
  <si>
    <t>2000221 - SERV TRASLADO DE ELEMENTOS</t>
  </si>
  <si>
    <t>2000152 - SERV Y SUM  ACCES. MOBILIARIO ACADEMICO</t>
  </si>
  <si>
    <t>2000153 - SERV Y SUM  ACCES. MOBILIARIO OFICINA</t>
  </si>
  <si>
    <t>2000113 - SERV Y SUM  ACCESORIOS PARA PUERTAS</t>
  </si>
  <si>
    <t>2000131 - SERV Y SUM  ACCESORIOS PARA PUERTAS</t>
  </si>
  <si>
    <t>2000114 - SERV Y SUM  ACCESORIOS PARA VENTANERIA</t>
  </si>
  <si>
    <t>2000132 - SERV Y SUM  ACCESORIOS PARA VENTANERIA</t>
  </si>
  <si>
    <t>2000178 - SERV Y SUM  ACCESORIOS PARTES METALICAS</t>
  </si>
  <si>
    <t>2000200 - SERV Y SUM  ACETATOS PARA SEÑALIZACION</t>
  </si>
  <si>
    <t>2000201 - SERV Y SUM  BANDAS ANTIDESLIZANTES</t>
  </si>
  <si>
    <t>2000108 - SERV Y SUM  CERRADURAS DE MUEBLES</t>
  </si>
  <si>
    <t>2000126 - SERV Y SUM  CERRADURAS MUEBLES METALICOS</t>
  </si>
  <si>
    <t>2000202 - SERV Y SUM  ELEM NUEVOS DE SEÑALIZACION</t>
  </si>
  <si>
    <t>2000109 - SERV Y SUM  ELEMENTOS EN MADERA</t>
  </si>
  <si>
    <t>2000127 - SERV Y SUM  ELEMENTOS METALICOS</t>
  </si>
  <si>
    <t>2000149 - SERV Y SUM  JARDINES NUEVOS</t>
  </si>
  <si>
    <t>2000203 - SERV Y SUM  PELICULA SANDBLASTING</t>
  </si>
  <si>
    <t>2000110 - SERV Y SUM  PUERTAS</t>
  </si>
  <si>
    <t>2000128 - SERV Y SUM  PUERTAS</t>
  </si>
  <si>
    <t>2000204 - SERV Y SUM  SEÑALIZACION EN ACRILICO</t>
  </si>
  <si>
    <t>2000205 - SERV Y SUM  SEÑALIZACION EN VIDRIO</t>
  </si>
  <si>
    <t>2000206 - SERV Y SUM  SEÑALIZACION LUMINOSA</t>
  </si>
  <si>
    <t>2000207 - SERV Y SUM  SEÑALIZACION REFLECTIVA</t>
  </si>
  <si>
    <t>2000111 - SERV Y SUM  VENTANAS MADERA</t>
  </si>
  <si>
    <t>2000129 - SERV Y SUM  VENTANAS METALICAS</t>
  </si>
  <si>
    <t>2000193 - SERV y SUM ACCESORIOS PUERTAS EN VIDRIO</t>
  </si>
  <si>
    <t>2000154 - SERV Y SUM MOBILIARIO ACADEMICO</t>
  </si>
  <si>
    <t>2000155 - SERV Y SUM MOBILIARIO DE OFICINA</t>
  </si>
  <si>
    <t>2000091 - SISTEMAS OPERATIVOS</t>
  </si>
  <si>
    <t>2000092 - SITIOS WEB</t>
  </si>
  <si>
    <t>2000232 - TASA AEROPORTUARIA</t>
  </si>
  <si>
    <t>2000054 - TAXIS Y BUSES</t>
  </si>
  <si>
    <t>2000227 - TELEFONO E INTERNET EN VIAJES</t>
  </si>
  <si>
    <t>2000056 - TEMPORALES</t>
  </si>
  <si>
    <t>2000228 - TIQUETE AEREO</t>
  </si>
  <si>
    <t>2000016 - TRAMITE DE VISAS</t>
  </si>
  <si>
    <t>2000051 - TRANS MARITIMO NACIONAL PASAJER</t>
  </si>
  <si>
    <t>2000052 - TRANSPORTE DE PASAJEROS</t>
  </si>
  <si>
    <t>2000231 - TRANSPORTE URBANO (TAXIS Y BUSES)</t>
  </si>
  <si>
    <t>2000053 - TRANSPORTES FLETES Y ACARREOS</t>
  </si>
  <si>
    <t>SEGÚN TIPO DE IMPUTACION</t>
  </si>
  <si>
    <t>OBJETIVOS PDI 2011 -2015</t>
  </si>
  <si>
    <t>OBJETIVOS DE APRENDIZAJE PROG. ACAD.</t>
  </si>
  <si>
    <t>USO METODILOGIAS DOCENTES</t>
  </si>
  <si>
    <t>SISTEMA EVALUACION DEL APRENDIZAJE</t>
  </si>
  <si>
    <t>FLEXIBILIDAD, ELECTIVIDAD E INTERDISC</t>
  </si>
  <si>
    <t>EVALUAR LA EDUCACION FORTALECER OFERTA</t>
  </si>
  <si>
    <t>FACILITAR LA INTERNACIONALIZACION</t>
  </si>
  <si>
    <t>FORTALECER ESCOLARIDAD PROFESORAL</t>
  </si>
  <si>
    <t>CUBRIMIENTO CURSOS PROFESORALES</t>
  </si>
  <si>
    <t>IGUALDAD PROFESORAL</t>
  </si>
  <si>
    <t>INVESTIGADORES Y ARTITAS PROFESORALES</t>
  </si>
  <si>
    <t>COMPENSACION SALARIAL Y BENEFICIOS</t>
  </si>
  <si>
    <t>ALINEAR CARGA, EVALUACION Y ORDENAMIE</t>
  </si>
  <si>
    <t>MOVILIDAD EFECTIVA PROFESORAL</t>
  </si>
  <si>
    <t>INCREMENTO ESTUDIANTIL ALTO DESEMPEÑO</t>
  </si>
  <si>
    <t>MEJORAR TASA DE GRADUCACION</t>
  </si>
  <si>
    <t>AUMENTAR PART. ACTIV. EXTRACURRICULARES</t>
  </si>
  <si>
    <t>FORTALECER CONSEJERIA Y ACOMPAÑA INTEG.</t>
  </si>
  <si>
    <t>APOYO FINANCIERO ESTUDIANTES DE CALIDAD</t>
  </si>
  <si>
    <t>DIVERSIDAD CONDICIONES IGUALDAD/CALIDAD</t>
  </si>
  <si>
    <t>MOVILIDAD EFECTIVA DE ESTUDIANTES</t>
  </si>
  <si>
    <t>INCREMENTAR FINANCIACION EXTERNA</t>
  </si>
  <si>
    <t>INCREMENTAR  INVEST .SECTOR PRODUCTIVO</t>
  </si>
  <si>
    <t>PROMOVER DESARROLLO DE INVEST. CONJUNTAS</t>
  </si>
  <si>
    <t>FORTALECER LA CREACION ARTISTICA</t>
  </si>
  <si>
    <t>CALIDAD DE PRODUCTOS DE INVESTIGACION</t>
  </si>
  <si>
    <t>FORTALECER GOBERNABILIDAD INSTITUCIONAL</t>
  </si>
  <si>
    <t>DISEÑAR, AJUSTAR PROCESOS ORGANIZACIO</t>
  </si>
  <si>
    <t>DISPONER REC HUMANOS CALIF Y MOTIVADOS</t>
  </si>
  <si>
    <t>INCREMENTAR INGRESOS DIFER. MATRICULAS</t>
  </si>
  <si>
    <t>AUMENTAR EL FONDO PATRIMONIAL</t>
  </si>
  <si>
    <t>INV NECESARIAS EFECTIVIDAD Y AUSTERIDAD</t>
  </si>
  <si>
    <t>DESARROLLAR EL ESPACIO FISICO</t>
  </si>
  <si>
    <t>ARTICULAR EFECTIVAMENTE RECURSOS TECN</t>
  </si>
  <si>
    <t>FORTALECER EL SISTEMA DE BIBLIOTECAS</t>
  </si>
  <si>
    <t>DESARROLLAR ESQUEMAS DE GESTION RECURSOS</t>
  </si>
  <si>
    <t>ESTANDARES INTERN REC FISICOS BIBLI Y TE</t>
  </si>
  <si>
    <t>FACILITAR INSERCION LABORAL EGRESADOS</t>
  </si>
  <si>
    <t>DESEMPEÑO LABORAL DE LOS EGRESADOS</t>
  </si>
  <si>
    <t>COMPROMETER EGRESADO FUTURO UNIVERSIDAD</t>
  </si>
  <si>
    <t>MEJORAR LOS SERVICIOS A LOS EGRESADOS</t>
  </si>
  <si>
    <t>ACREDITACION INTERNACIONAL UNIVERSIDAD</t>
  </si>
  <si>
    <t>FORTALECER VINCULOS SEC PUBLICO/PRIVADO</t>
  </si>
  <si>
    <t>MANTENER PRESENCIA NACIONAL E INTERNAL</t>
  </si>
  <si>
    <t>FORTALECER PRESENCIA DE LA UNIVERSIDAD</t>
  </si>
  <si>
    <t>PROMOVER PROGRAMAS DE EDUCON</t>
  </si>
  <si>
    <t>FONDOS PRESUPUTALES</t>
  </si>
  <si>
    <t>Informe de compatibilidad para Solicitud de pago V13 SAP.xls</t>
  </si>
  <si>
    <t>Ejecutar el 26/01/2012 15:02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</si>
  <si>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</si>
  <si>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</si>
  <si>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</si>
  <si>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</si>
  <si>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Una o más celdas de este libro contienen reglas de validación de datos que hacen referencia a valores en otras hojas de cálculo. Estas reglas de validación de datos no se guardarán.</t>
  </si>
  <si>
    <t>Captura'!N12</t>
  </si>
  <si>
    <t>Captura'!L8</t>
  </si>
  <si>
    <t>Captura'!P8</t>
  </si>
  <si>
    <t>Captura'!M14:R14</t>
  </si>
  <si>
    <t>Captura'!E47:J47</t>
  </si>
  <si>
    <t>Captura'!E49:J49</t>
  </si>
  <si>
    <t>Captura'!E14:J14</t>
  </si>
  <si>
    <t>Captura'!H8</t>
  </si>
  <si>
    <t>Excel 97-2003</t>
  </si>
  <si>
    <t>PD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</si>
</sst>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"/>
    <numFmt numFmtId="173" formatCode="00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#,##0.00;[Red]#,##0.00"/>
    <numFmt numFmtId="179" formatCode="#,##0.00;\(###,#00\);;"/>
    <numFmt numFmtId="180" formatCode="#,##0.00;\(###,#00.00\);;"/>
    <numFmt numFmtId="181" formatCode="_ * #,##0.0_ ;_ * \-#,##0.0_ ;_ * &quot;-&quot;??_ ;_ @_ "/>
    <numFmt numFmtId="182" formatCode="_ * #,##0_ ;_ * \-#,##0_ ;_ * &quot;-&quot;??_ ;_ @_ 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.0000000000000"/>
    <numFmt numFmtId="194" formatCode="#,##0.00000000000000"/>
    <numFmt numFmtId="195" formatCode="#,##0.000000000000000"/>
    <numFmt numFmtId="196" formatCode="#,##0.0000000000000000"/>
    <numFmt numFmtId="197" formatCode="#,##0.00000000000000000"/>
    <numFmt numFmtId="198" formatCode="#,##0.000000000000000000"/>
    <numFmt numFmtId="199" formatCode="#,##0.0000000000000000000"/>
    <numFmt numFmtId="200" formatCode="#,##0.00000000000000000000"/>
    <numFmt numFmtId="201" formatCode="#,##0.000000000000000000000"/>
    <numFmt numFmtId="202" formatCode="#,##0.0"/>
  </numFmts>
  <fonts count="6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/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0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3" fontId="3" fillId="0" borderId="27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 horizontal="left" indent="1"/>
      <protection locked="0"/>
    </xf>
    <xf numFmtId="3" fontId="3" fillId="0" borderId="29" xfId="0" applyNumberFormat="1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left" indent="1"/>
      <protection locked="0"/>
    </xf>
    <xf numFmtId="0" fontId="3" fillId="0" borderId="31" xfId="0" applyFont="1" applyFill="1" applyBorder="1" applyAlignment="1" applyProtection="1">
      <alignment horizontal="left" indent="1"/>
      <protection locked="0"/>
    </xf>
    <xf numFmtId="3" fontId="3" fillId="0" borderId="32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 horizontal="left" indent="1"/>
      <protection locked="0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5" xfId="0" applyFill="1" applyBorder="1" applyAlignment="1">
      <alignment horizontal="center"/>
    </xf>
    <xf numFmtId="1" fontId="3" fillId="0" borderId="27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3" fillId="0" borderId="32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36" xfId="0" applyFont="1" applyFill="1" applyBorder="1" applyAlignment="1" applyProtection="1">
      <alignment horizontal="left" indent="1"/>
      <protection locked="0"/>
    </xf>
    <xf numFmtId="0" fontId="3" fillId="0" borderId="37" xfId="0" applyFont="1" applyFill="1" applyBorder="1" applyAlignment="1" applyProtection="1">
      <alignment horizontal="left" indent="1"/>
      <protection locked="0"/>
    </xf>
    <xf numFmtId="0" fontId="3" fillId="0" borderId="38" xfId="0" applyFont="1" applyFill="1" applyBorder="1" applyAlignment="1" applyProtection="1">
      <alignment horizontal="left" indent="1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3" fillId="34" borderId="41" xfId="0" applyFont="1" applyFill="1" applyBorder="1" applyAlignment="1" applyProtection="1">
      <alignment horizontal="center"/>
      <protection locked="0"/>
    </xf>
    <xf numFmtId="0" fontId="3" fillId="34" borderId="42" xfId="0" applyFont="1" applyFill="1" applyBorder="1" applyAlignment="1" applyProtection="1">
      <alignment horizontal="center"/>
      <protection locked="0"/>
    </xf>
    <xf numFmtId="0" fontId="3" fillId="34" borderId="43" xfId="0" applyFont="1" applyFill="1" applyBorder="1" applyAlignment="1" applyProtection="1">
      <alignment horizontal="center"/>
      <protection locked="0"/>
    </xf>
    <xf numFmtId="10" fontId="0" fillId="34" borderId="27" xfId="0" applyNumberFormat="1" applyFill="1" applyBorder="1" applyAlignment="1" applyProtection="1">
      <alignment horizontal="center"/>
      <protection locked="0"/>
    </xf>
    <xf numFmtId="10" fontId="0" fillId="34" borderId="39" xfId="0" applyNumberFormat="1" applyFill="1" applyBorder="1" applyAlignment="1" applyProtection="1">
      <alignment horizontal="center"/>
      <protection locked="0"/>
    </xf>
    <xf numFmtId="10" fontId="0" fillId="34" borderId="40" xfId="0" applyNumberFormat="1" applyFill="1" applyBorder="1" applyAlignment="1" applyProtection="1">
      <alignment horizontal="center"/>
      <protection locked="0"/>
    </xf>
    <xf numFmtId="3" fontId="0" fillId="34" borderId="4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justify" vertical="top"/>
    </xf>
    <xf numFmtId="0" fontId="0" fillId="0" borderId="45" xfId="0" applyBorder="1" applyAlignment="1">
      <alignment/>
    </xf>
    <xf numFmtId="0" fontId="9" fillId="33" borderId="2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3" fillId="0" borderId="27" xfId="0" applyNumberFormat="1" applyFont="1" applyFill="1" applyBorder="1" applyAlignment="1" applyProtection="1">
      <alignment horizontal="left"/>
      <protection locked="0"/>
    </xf>
    <xf numFmtId="3" fontId="3" fillId="0" borderId="29" xfId="0" applyNumberFormat="1" applyFont="1" applyFill="1" applyBorder="1" applyAlignment="1" applyProtection="1">
      <alignment horizontal="left"/>
      <protection locked="0"/>
    </xf>
    <xf numFmtId="3" fontId="3" fillId="0" borderId="32" xfId="0" applyNumberFormat="1" applyFont="1" applyFill="1" applyBorder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left" indent="1"/>
      <protection locked="0"/>
    </xf>
    <xf numFmtId="0" fontId="3" fillId="0" borderId="47" xfId="0" applyFont="1" applyFill="1" applyBorder="1" applyAlignment="1" applyProtection="1">
      <alignment horizontal="left" indent="1"/>
      <protection locked="0"/>
    </xf>
    <xf numFmtId="0" fontId="3" fillId="0" borderId="48" xfId="0" applyFont="1" applyFill="1" applyBorder="1" applyAlignment="1" applyProtection="1">
      <alignment horizontal="left" indent="1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 horizontal="left" indent="1"/>
      <protection locked="0"/>
    </xf>
    <xf numFmtId="4" fontId="0" fillId="0" borderId="12" xfId="0" applyNumberForma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2" fillId="33" borderId="51" xfId="0" applyFont="1" applyFill="1" applyBorder="1" applyAlignment="1" applyProtection="1">
      <alignment/>
      <protection hidden="1"/>
    </xf>
    <xf numFmtId="0" fontId="2" fillId="33" borderId="25" xfId="0" applyFont="1" applyFill="1" applyBorder="1" applyAlignment="1" applyProtection="1">
      <alignment/>
      <protection hidden="1"/>
    </xf>
    <xf numFmtId="0" fontId="3" fillId="35" borderId="12" xfId="0" applyFont="1" applyFill="1" applyBorder="1" applyAlignment="1" applyProtection="1">
      <alignment horizontal="left"/>
      <protection hidden="1"/>
    </xf>
    <xf numFmtId="0" fontId="3" fillId="35" borderId="13" xfId="0" applyFont="1" applyFill="1" applyBorder="1" applyAlignment="1" applyProtection="1">
      <alignment horizontal="left"/>
      <protection hidden="1"/>
    </xf>
    <xf numFmtId="0" fontId="3" fillId="35" borderId="17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8" xfId="0" applyFont="1" applyFill="1" applyBorder="1" applyAlignment="1">
      <alignment/>
    </xf>
    <xf numFmtId="0" fontId="16" fillId="0" borderId="0" xfId="0" applyFont="1" applyAlignment="1">
      <alignment/>
    </xf>
    <xf numFmtId="0" fontId="15" fillId="33" borderId="35" xfId="0" applyFont="1" applyFill="1" applyBorder="1" applyAlignment="1">
      <alignment horizontal="center"/>
    </xf>
    <xf numFmtId="0" fontId="2" fillId="0" borderId="52" xfId="0" applyFont="1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4" fontId="7" fillId="0" borderId="53" xfId="0" applyNumberFormat="1" applyFon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4" fontId="10" fillId="33" borderId="0" xfId="0" applyNumberFormat="1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9" fontId="0" fillId="33" borderId="0" xfId="0" applyNumberFormat="1" applyFill="1" applyAlignment="1" applyProtection="1">
      <alignment/>
      <protection hidden="1"/>
    </xf>
    <xf numFmtId="179" fontId="10" fillId="33" borderId="0" xfId="0" applyNumberFormat="1" applyFont="1" applyFill="1" applyAlignment="1" applyProtection="1">
      <alignment horizontal="center"/>
      <protection hidden="1"/>
    </xf>
    <xf numFmtId="0" fontId="7" fillId="36" borderId="54" xfId="0" applyFont="1" applyFill="1" applyBorder="1" applyAlignment="1" applyProtection="1">
      <alignment horizontal="center"/>
      <protection hidden="1"/>
    </xf>
    <xf numFmtId="0" fontId="7" fillId="36" borderId="54" xfId="0" applyFont="1" applyFill="1" applyBorder="1" applyAlignment="1" applyProtection="1" quotePrefix="1">
      <alignment horizontal="center"/>
      <protection hidden="1"/>
    </xf>
    <xf numFmtId="178" fontId="10" fillId="33" borderId="0" xfId="0" applyNumberFormat="1" applyFont="1" applyFill="1" applyAlignment="1" applyProtection="1">
      <alignment horizontal="center"/>
      <protection hidden="1"/>
    </xf>
    <xf numFmtId="0" fontId="2" fillId="37" borderId="55" xfId="0" applyFont="1" applyFill="1" applyBorder="1" applyAlignment="1" applyProtection="1">
      <alignment horizontal="center"/>
      <protection hidden="1"/>
    </xf>
    <xf numFmtId="0" fontId="3" fillId="37" borderId="55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12" fillId="33" borderId="1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180" fontId="13" fillId="33" borderId="10" xfId="0" applyNumberFormat="1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 applyProtection="1">
      <alignment/>
      <protection hidden="1"/>
    </xf>
    <xf numFmtId="2" fontId="14" fillId="33" borderId="10" xfId="0" applyNumberFormat="1" applyFont="1" applyFill="1" applyBorder="1" applyAlignment="1" applyProtection="1">
      <alignment/>
      <protection hidden="1"/>
    </xf>
    <xf numFmtId="2" fontId="14" fillId="33" borderId="0" xfId="0" applyNumberFormat="1" applyFont="1" applyFill="1" applyBorder="1" applyAlignment="1" applyProtection="1">
      <alignment/>
      <protection hidden="1"/>
    </xf>
    <xf numFmtId="4" fontId="2" fillId="33" borderId="0" xfId="0" applyNumberFormat="1" applyFont="1" applyFill="1" applyBorder="1" applyAlignment="1" applyProtection="1">
      <alignment/>
      <protection hidden="1"/>
    </xf>
    <xf numFmtId="0" fontId="3" fillId="37" borderId="55" xfId="0" applyFont="1" applyFill="1" applyBorder="1" applyAlignment="1" applyProtection="1" quotePrefix="1">
      <alignment horizontal="left"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3" fillId="0" borderId="56" xfId="0" applyFont="1" applyFill="1" applyBorder="1" applyAlignment="1">
      <alignment horizontal="left" inden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indent="1"/>
    </xf>
    <xf numFmtId="0" fontId="3" fillId="0" borderId="59" xfId="0" applyFont="1" applyFill="1" applyBorder="1" applyAlignment="1">
      <alignment horizontal="left" indent="1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left" indent="1"/>
    </xf>
    <xf numFmtId="0" fontId="3" fillId="0" borderId="62" xfId="0" applyFont="1" applyFill="1" applyBorder="1" applyAlignment="1">
      <alignment horizontal="left" indent="1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indent="1"/>
    </xf>
    <xf numFmtId="0" fontId="5" fillId="33" borderId="44" xfId="0" applyFont="1" applyFill="1" applyBorder="1" applyAlignment="1">
      <alignment horizontal="center"/>
    </xf>
    <xf numFmtId="0" fontId="18" fillId="33" borderId="18" xfId="0" applyFont="1" applyFill="1" applyBorder="1" applyAlignment="1" applyProtection="1">
      <alignment horizontal="center" vertical="center"/>
      <protection hidden="1" locked="0"/>
    </xf>
    <xf numFmtId="182" fontId="0" fillId="0" borderId="0" xfId="48" applyNumberFormat="1" applyFont="1" applyAlignment="1" applyProtection="1">
      <alignment/>
      <protection hidden="1"/>
    </xf>
    <xf numFmtId="3" fontId="0" fillId="0" borderId="44" xfId="0" applyNumberFormat="1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41" xfId="0" applyFont="1" applyFill="1" applyBorder="1" applyAlignment="1" applyProtection="1">
      <alignment horizontal="left" indent="1"/>
      <protection locked="0"/>
    </xf>
    <xf numFmtId="0" fontId="3" fillId="0" borderId="49" xfId="0" applyFont="1" applyFill="1" applyBorder="1" applyAlignment="1" applyProtection="1">
      <alignment horizontal="left" indent="1"/>
      <protection locked="0"/>
    </xf>
    <xf numFmtId="0" fontId="3" fillId="0" borderId="66" xfId="0" applyFont="1" applyFill="1" applyBorder="1" applyAlignment="1" applyProtection="1">
      <alignment horizontal="left" indent="1"/>
      <protection locked="0"/>
    </xf>
    <xf numFmtId="0" fontId="3" fillId="0" borderId="67" xfId="0" applyFont="1" applyFill="1" applyBorder="1" applyAlignment="1" applyProtection="1">
      <alignment horizontal="left" indent="1"/>
      <protection locked="0"/>
    </xf>
    <xf numFmtId="0" fontId="16" fillId="0" borderId="0" xfId="0" applyFont="1" applyAlignment="1" applyProtection="1">
      <alignment/>
      <protection hidden="1"/>
    </xf>
    <xf numFmtId="182" fontId="0" fillId="0" borderId="0" xfId="48" applyNumberForma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 applyProtection="1">
      <alignment horizontal="center"/>
      <protection locked="0"/>
    </xf>
    <xf numFmtId="0" fontId="3" fillId="0" borderId="67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vertical="top"/>
    </xf>
    <xf numFmtId="0" fontId="0" fillId="37" borderId="4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0" fillId="0" borderId="71" xfId="0" applyNumberFormat="1" applyBorder="1" applyAlignment="1">
      <alignment vertical="top" wrapText="1"/>
    </xf>
    <xf numFmtId="0" fontId="0" fillId="0" borderId="7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9" xfId="0" applyNumberFormat="1" applyBorder="1" applyAlignment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50" fillId="0" borderId="0" xfId="45" applyNumberFormat="1" applyAlignment="1" quotePrefix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50" fillId="0" borderId="72" xfId="45" applyNumberFormat="1" applyBorder="1" applyAlignment="1" quotePrefix="1">
      <alignment horizontal="center" vertical="top" wrapText="1"/>
    </xf>
    <xf numFmtId="0" fontId="0" fillId="0" borderId="75" xfId="0" applyNumberFormat="1" applyBorder="1" applyAlignment="1">
      <alignment horizontal="center" vertical="top" wrapText="1"/>
    </xf>
    <xf numFmtId="0" fontId="9" fillId="33" borderId="22" xfId="0" applyFont="1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4" fontId="0" fillId="34" borderId="79" xfId="0" applyNumberFormat="1" applyFill="1" applyBorder="1" applyAlignment="1" applyProtection="1">
      <alignment/>
      <protection locked="0"/>
    </xf>
    <xf numFmtId="4" fontId="0" fillId="34" borderId="80" xfId="0" applyNumberFormat="1" applyFill="1" applyBorder="1" applyAlignment="1" applyProtection="1">
      <alignment/>
      <protection locked="0"/>
    </xf>
    <xf numFmtId="4" fontId="0" fillId="35" borderId="81" xfId="0" applyNumberFormat="1" applyFill="1" applyBorder="1" applyAlignment="1" applyProtection="1">
      <alignment/>
      <protection hidden="1"/>
    </xf>
    <xf numFmtId="4" fontId="0" fillId="35" borderId="25" xfId="0" applyNumberFormat="1" applyFill="1" applyBorder="1" applyAlignment="1" applyProtection="1">
      <alignment/>
      <protection hidden="1"/>
    </xf>
    <xf numFmtId="0" fontId="3" fillId="35" borderId="12" xfId="0" applyFont="1" applyFill="1" applyBorder="1" applyAlignment="1" applyProtection="1">
      <alignment horizontal="left"/>
      <protection hidden="1"/>
    </xf>
    <xf numFmtId="0" fontId="3" fillId="35" borderId="13" xfId="0" applyFont="1" applyFill="1" applyBorder="1" applyAlignment="1" applyProtection="1">
      <alignment horizontal="left"/>
      <protection hidden="1"/>
    </xf>
    <xf numFmtId="0" fontId="3" fillId="35" borderId="17" xfId="0" applyFont="1" applyFill="1" applyBorder="1" applyAlignment="1" applyProtection="1">
      <alignment horizontal="left"/>
      <protection hidden="1"/>
    </xf>
    <xf numFmtId="0" fontId="3" fillId="35" borderId="82" xfId="0" applyFont="1" applyFill="1" applyBorder="1" applyAlignment="1" applyProtection="1">
      <alignment horizontal="left"/>
      <protection hidden="1"/>
    </xf>
    <xf numFmtId="0" fontId="3" fillId="35" borderId="83" xfId="0" applyFont="1" applyFill="1" applyBorder="1" applyAlignment="1" applyProtection="1">
      <alignment horizontal="left"/>
      <protection hidden="1"/>
    </xf>
    <xf numFmtId="0" fontId="3" fillId="35" borderId="35" xfId="0" applyFont="1" applyFill="1" applyBorder="1" applyAlignment="1" applyProtection="1">
      <alignment horizontal="left"/>
      <protection hidden="1"/>
    </xf>
    <xf numFmtId="0" fontId="3" fillId="35" borderId="84" xfId="0" applyFont="1" applyFill="1" applyBorder="1" applyAlignment="1" applyProtection="1">
      <alignment horizontal="left"/>
      <protection hidden="1"/>
    </xf>
    <xf numFmtId="0" fontId="3" fillId="35" borderId="19" xfId="0" applyFont="1" applyFill="1" applyBorder="1" applyAlignment="1" applyProtection="1">
      <alignment horizontal="left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left" vertical="center"/>
      <protection hidden="1" locked="0"/>
    </xf>
    <xf numFmtId="0" fontId="0" fillId="0" borderId="77" xfId="0" applyFill="1" applyBorder="1" applyAlignment="1" applyProtection="1">
      <alignment horizontal="left" vertical="center"/>
      <protection hidden="1" locked="0"/>
    </xf>
    <xf numFmtId="0" fontId="0" fillId="0" borderId="78" xfId="0" applyFill="1" applyBorder="1" applyAlignment="1" applyProtection="1">
      <alignment horizontal="left" vertical="center"/>
      <protection hidden="1" locked="0"/>
    </xf>
    <xf numFmtId="0" fontId="7" fillId="33" borderId="26" xfId="0" applyFont="1" applyFill="1" applyBorder="1" applyAlignment="1" applyProtection="1">
      <alignment horizontal="center" vertical="justify"/>
      <protection hidden="1"/>
    </xf>
    <xf numFmtId="0" fontId="0" fillId="0" borderId="26" xfId="0" applyBorder="1" applyAlignment="1" applyProtection="1">
      <alignment horizontal="center" vertical="justify"/>
      <protection hidden="1"/>
    </xf>
    <xf numFmtId="0" fontId="7" fillId="33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0" fillId="0" borderId="85" xfId="0" applyFont="1" applyFill="1" applyBorder="1" applyAlignment="1" applyProtection="1">
      <alignment horizontal="justify" vertical="top"/>
      <protection locked="0"/>
    </xf>
    <xf numFmtId="0" fontId="0" fillId="0" borderId="86" xfId="0" applyFill="1" applyBorder="1" applyAlignment="1" applyProtection="1">
      <alignment horizontal="justify" vertical="top"/>
      <protection locked="0"/>
    </xf>
    <xf numFmtId="0" fontId="0" fillId="0" borderId="87" xfId="0" applyFill="1" applyBorder="1" applyAlignment="1" applyProtection="1">
      <alignment horizontal="justify" vertical="top"/>
      <protection locked="0"/>
    </xf>
    <xf numFmtId="0" fontId="0" fillId="0" borderId="88" xfId="0" applyFill="1" applyBorder="1" applyAlignment="1" applyProtection="1">
      <alignment horizontal="justify" vertical="top"/>
      <protection locked="0"/>
    </xf>
    <xf numFmtId="0" fontId="0" fillId="0" borderId="0" xfId="0" applyFill="1" applyBorder="1" applyAlignment="1" applyProtection="1">
      <alignment horizontal="justify" vertical="top"/>
      <protection locked="0"/>
    </xf>
    <xf numFmtId="0" fontId="0" fillId="0" borderId="89" xfId="0" applyFill="1" applyBorder="1" applyAlignment="1" applyProtection="1">
      <alignment horizontal="justify" vertical="top"/>
      <protection locked="0"/>
    </xf>
    <xf numFmtId="0" fontId="0" fillId="0" borderId="90" xfId="0" applyFill="1" applyBorder="1" applyAlignment="1" applyProtection="1">
      <alignment horizontal="justify" vertical="top"/>
      <protection locked="0"/>
    </xf>
    <xf numFmtId="0" fontId="0" fillId="0" borderId="91" xfId="0" applyFill="1" applyBorder="1" applyAlignment="1" applyProtection="1">
      <alignment horizontal="justify" vertical="top"/>
      <protection locked="0"/>
    </xf>
    <xf numFmtId="0" fontId="0" fillId="0" borderId="92" xfId="0" applyFill="1" applyBorder="1" applyAlignment="1" applyProtection="1">
      <alignment horizontal="justify" vertical="top"/>
      <protection locked="0"/>
    </xf>
    <xf numFmtId="0" fontId="1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93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38" borderId="15" xfId="0" applyFont="1" applyFill="1" applyBorder="1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4" fontId="2" fillId="38" borderId="13" xfId="0" applyNumberFormat="1" applyFont="1" applyFill="1" applyBorder="1" applyAlignment="1">
      <alignment horizontal="center"/>
    </xf>
    <xf numFmtId="0" fontId="0" fillId="0" borderId="47" xfId="0" applyBorder="1" applyAlignment="1">
      <alignment horizontal="left" vertical="center"/>
    </xf>
    <xf numFmtId="0" fontId="2" fillId="33" borderId="93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15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3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4" fontId="4" fillId="0" borderId="93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53" xfId="0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center"/>
    </xf>
    <xf numFmtId="0" fontId="3" fillId="0" borderId="93" xfId="0" applyFont="1" applyBorder="1" applyAlignment="1">
      <alignment horizontal="left" indent="1"/>
    </xf>
    <xf numFmtId="0" fontId="3" fillId="0" borderId="47" xfId="0" applyFont="1" applyBorder="1" applyAlignment="1">
      <alignment horizontal="left" indent="1"/>
    </xf>
    <xf numFmtId="0" fontId="3" fillId="0" borderId="53" xfId="0" applyFont="1" applyBorder="1" applyAlignment="1">
      <alignment horizontal="left" indent="1"/>
    </xf>
    <xf numFmtId="0" fontId="3" fillId="0" borderId="9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93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9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73" fontId="0" fillId="0" borderId="93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4" fontId="0" fillId="35" borderId="93" xfId="0" applyNumberFormat="1" applyFill="1" applyBorder="1" applyAlignment="1" applyProtection="1">
      <alignment horizontal="right"/>
      <protection hidden="1"/>
    </xf>
    <xf numFmtId="4" fontId="0" fillId="35" borderId="30" xfId="0" applyNumberFormat="1" applyFill="1" applyBorder="1" applyAlignment="1" applyProtection="1">
      <alignment horizontal="right"/>
      <protection hidden="1"/>
    </xf>
    <xf numFmtId="0" fontId="3" fillId="35" borderId="93" xfId="0" applyFont="1" applyFill="1" applyBorder="1" applyAlignment="1" applyProtection="1">
      <alignment horizontal="left"/>
      <protection hidden="1"/>
    </xf>
    <xf numFmtId="0" fontId="0" fillId="0" borderId="30" xfId="0" applyBorder="1" applyAlignment="1">
      <alignment horizontal="left"/>
    </xf>
    <xf numFmtId="4" fontId="0" fillId="35" borderId="53" xfId="0" applyNumberFormat="1" applyFill="1" applyBorder="1" applyAlignment="1" applyProtection="1">
      <alignment horizontal="right"/>
      <protection hidden="1"/>
    </xf>
    <xf numFmtId="4" fontId="0" fillId="35" borderId="12" xfId="0" applyNumberFormat="1" applyFill="1" applyBorder="1" applyAlignment="1" applyProtection="1">
      <alignment horizontal="right"/>
      <protection hidden="1"/>
    </xf>
    <xf numFmtId="4" fontId="0" fillId="35" borderId="82" xfId="0" applyNumberFormat="1" applyFill="1" applyBorder="1" applyAlignment="1" applyProtection="1">
      <alignment horizontal="right"/>
      <protection hidden="1"/>
    </xf>
    <xf numFmtId="0" fontId="3" fillId="35" borderId="93" xfId="0" applyFont="1" applyFill="1" applyBorder="1" applyAlignment="1" applyProtection="1">
      <alignment horizontal="left" vertical="center"/>
      <protection hidden="1"/>
    </xf>
    <xf numFmtId="0" fontId="0" fillId="0" borderId="30" xfId="0" applyBorder="1" applyAlignment="1">
      <alignment horizontal="left" vertical="center"/>
    </xf>
    <xf numFmtId="4" fontId="0" fillId="35" borderId="17" xfId="0" applyNumberForma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3" fillId="35" borderId="94" xfId="0" applyFont="1" applyFill="1" applyBorder="1" applyAlignment="1" applyProtection="1">
      <alignment horizontal="left"/>
      <protection hidden="1"/>
    </xf>
    <xf numFmtId="0" fontId="3" fillId="35" borderId="28" xfId="0" applyFont="1" applyFill="1" applyBorder="1" applyAlignment="1" applyProtection="1">
      <alignment horizontal="left"/>
      <protection hidden="1"/>
    </xf>
    <xf numFmtId="4" fontId="0" fillId="35" borderId="94" xfId="0" applyNumberFormat="1" applyFill="1" applyBorder="1" applyAlignment="1" applyProtection="1">
      <alignment horizontal="right"/>
      <protection hidden="1"/>
    </xf>
    <xf numFmtId="4" fontId="0" fillId="35" borderId="28" xfId="0" applyNumberFormat="1" applyFill="1" applyBorder="1" applyAlignment="1" applyProtection="1">
      <alignment horizontal="right"/>
      <protection hidden="1"/>
    </xf>
    <xf numFmtId="4" fontId="0" fillId="35" borderId="95" xfId="0" applyNumberFormat="1" applyFill="1" applyBorder="1" applyAlignment="1" applyProtection="1">
      <alignment horizontal="right"/>
      <protection hidden="1"/>
    </xf>
    <xf numFmtId="4" fontId="0" fillId="35" borderId="83" xfId="0" applyNumberFormat="1" applyFill="1" applyBorder="1" applyAlignment="1" applyProtection="1">
      <alignment horizontal="right"/>
      <protection hidden="1"/>
    </xf>
    <xf numFmtId="4" fontId="0" fillId="35" borderId="84" xfId="0" applyNumberFormat="1" applyFill="1" applyBorder="1" applyAlignment="1" applyProtection="1">
      <alignment horizontal="right"/>
      <protection hidden="1"/>
    </xf>
    <xf numFmtId="4" fontId="0" fillId="35" borderId="19" xfId="0" applyNumberFormat="1" applyFill="1" applyBorder="1" applyAlignment="1" applyProtection="1">
      <alignment horizontal="right"/>
      <protection hidden="1"/>
    </xf>
    <xf numFmtId="4" fontId="0" fillId="34" borderId="51" xfId="0" applyNumberFormat="1" applyFill="1" applyBorder="1" applyAlignment="1" applyProtection="1">
      <alignment/>
      <protection locked="0"/>
    </xf>
    <xf numFmtId="4" fontId="0" fillId="34" borderId="96" xfId="0" applyNumberFormat="1" applyFill="1" applyBorder="1" applyAlignment="1" applyProtection="1">
      <alignment/>
      <protection locked="0"/>
    </xf>
    <xf numFmtId="0" fontId="0" fillId="0" borderId="47" xfId="0" applyBorder="1" applyAlignment="1">
      <alignment horizontal="left"/>
    </xf>
    <xf numFmtId="0" fontId="0" fillId="0" borderId="53" xfId="0" applyBorder="1" applyAlignment="1">
      <alignment horizontal="left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1" fillId="0" borderId="0" xfId="0" applyFont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97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9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/>
    </xf>
    <xf numFmtId="0" fontId="2" fillId="33" borderId="99" xfId="0" applyFont="1" applyFill="1" applyBorder="1" applyAlignment="1">
      <alignment horizontal="center"/>
    </xf>
    <xf numFmtId="0" fontId="5" fillId="33" borderId="100" xfId="0" applyFont="1" applyFill="1" applyBorder="1" applyAlignment="1">
      <alignment horizontal="center"/>
    </xf>
    <xf numFmtId="0" fontId="5" fillId="33" borderId="101" xfId="0" applyFont="1" applyFill="1" applyBorder="1" applyAlignment="1">
      <alignment horizontal="center"/>
    </xf>
    <xf numFmtId="172" fontId="4" fillId="37" borderId="44" xfId="0" applyNumberFormat="1" applyFont="1" applyFill="1" applyBorder="1" applyAlignment="1" applyProtection="1">
      <alignment horizontal="center"/>
      <protection/>
    </xf>
    <xf numFmtId="0" fontId="3" fillId="35" borderId="76" xfId="0" applyFont="1" applyFill="1" applyBorder="1" applyAlignment="1" applyProtection="1">
      <alignment horizontal="left" indent="1"/>
      <protection/>
    </xf>
    <xf numFmtId="0" fontId="3" fillId="35" borderId="77" xfId="0" applyFont="1" applyFill="1" applyBorder="1" applyAlignment="1" applyProtection="1">
      <alignment horizontal="left" indent="1"/>
      <protection/>
    </xf>
    <xf numFmtId="0" fontId="3" fillId="35" borderId="78" xfId="0" applyFont="1" applyFill="1" applyBorder="1" applyAlignment="1" applyProtection="1">
      <alignment horizontal="left" indent="1"/>
      <protection/>
    </xf>
    <xf numFmtId="0" fontId="3" fillId="35" borderId="44" xfId="0" applyFont="1" applyFill="1" applyBorder="1" applyAlignment="1" applyProtection="1">
      <alignment horizontal="center"/>
      <protection/>
    </xf>
    <xf numFmtId="0" fontId="3" fillId="35" borderId="44" xfId="0" applyFont="1" applyFill="1" applyBorder="1" applyAlignment="1" applyProtection="1">
      <alignment horizontal="left" indent="1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3" fillId="35" borderId="13" xfId="0" applyFont="1" applyFill="1" applyBorder="1" applyAlignment="1" applyProtection="1">
      <alignment horizontal="left"/>
      <protection/>
    </xf>
    <xf numFmtId="0" fontId="3" fillId="35" borderId="17" xfId="0" applyFont="1" applyFill="1" applyBorder="1" applyAlignment="1" applyProtection="1">
      <alignment horizontal="left"/>
      <protection/>
    </xf>
    <xf numFmtId="0" fontId="3" fillId="35" borderId="83" xfId="0" applyFont="1" applyFill="1" applyBorder="1" applyAlignment="1" applyProtection="1">
      <alignment horizontal="left"/>
      <protection/>
    </xf>
    <xf numFmtId="0" fontId="3" fillId="35" borderId="35" xfId="0" applyFont="1" applyFill="1" applyBorder="1" applyAlignment="1" applyProtection="1">
      <alignment horizontal="left"/>
      <protection/>
    </xf>
    <xf numFmtId="0" fontId="3" fillId="35" borderId="84" xfId="0" applyFont="1" applyFill="1" applyBorder="1" applyAlignment="1" applyProtection="1">
      <alignment horizontal="left"/>
      <protection/>
    </xf>
    <xf numFmtId="0" fontId="3" fillId="35" borderId="82" xfId="0" applyFont="1" applyFill="1" applyBorder="1" applyAlignment="1" applyProtection="1">
      <alignment horizontal="left"/>
      <protection/>
    </xf>
    <xf numFmtId="0" fontId="3" fillId="35" borderId="19" xfId="0" applyFont="1" applyFill="1" applyBorder="1" applyAlignment="1" applyProtection="1">
      <alignment horizontal="left"/>
      <protection/>
    </xf>
    <xf numFmtId="4" fontId="0" fillId="35" borderId="12" xfId="0" applyNumberFormat="1" applyFill="1" applyBorder="1" applyAlignment="1" applyProtection="1">
      <alignment horizontal="right"/>
      <protection/>
    </xf>
    <xf numFmtId="4" fontId="0" fillId="35" borderId="17" xfId="0" applyNumberFormat="1" applyFill="1" applyBorder="1" applyAlignment="1" applyProtection="1">
      <alignment horizontal="right"/>
      <protection/>
    </xf>
    <xf numFmtId="4" fontId="0" fillId="35" borderId="82" xfId="0" applyNumberFormat="1" applyFill="1" applyBorder="1" applyAlignment="1" applyProtection="1">
      <alignment horizontal="right"/>
      <protection/>
    </xf>
    <xf numFmtId="4" fontId="0" fillId="35" borderId="83" xfId="0" applyNumberFormat="1" applyFill="1" applyBorder="1" applyAlignment="1" applyProtection="1">
      <alignment horizontal="right"/>
      <protection/>
    </xf>
    <xf numFmtId="4" fontId="0" fillId="35" borderId="84" xfId="0" applyNumberFormat="1" applyFill="1" applyBorder="1" applyAlignment="1" applyProtection="1">
      <alignment horizontal="right"/>
      <protection/>
    </xf>
    <xf numFmtId="4" fontId="0" fillId="35" borderId="19" xfId="0" applyNumberFormat="1" applyFill="1" applyBorder="1" applyAlignment="1" applyProtection="1">
      <alignment horizontal="right"/>
      <protection/>
    </xf>
    <xf numFmtId="0" fontId="3" fillId="35" borderId="76" xfId="0" applyFont="1" applyFill="1" applyBorder="1" applyAlignment="1" applyProtection="1">
      <alignment horizontal="justify" vertical="top"/>
      <protection/>
    </xf>
    <xf numFmtId="0" fontId="3" fillId="35" borderId="77" xfId="0" applyFont="1" applyFill="1" applyBorder="1" applyAlignment="1" applyProtection="1">
      <alignment horizontal="justify" vertical="top"/>
      <protection/>
    </xf>
    <xf numFmtId="0" fontId="3" fillId="35" borderId="78" xfId="0" applyFont="1" applyFill="1" applyBorder="1" applyAlignment="1" applyProtection="1">
      <alignment horizontal="justify" vertical="top"/>
      <protection/>
    </xf>
    <xf numFmtId="0" fontId="0" fillId="35" borderId="76" xfId="0" applyFill="1" applyBorder="1" applyAlignment="1" applyProtection="1">
      <alignment horizontal="left" vertical="center"/>
      <protection/>
    </xf>
    <xf numFmtId="0" fontId="0" fillId="35" borderId="77" xfId="0" applyFill="1" applyBorder="1" applyAlignment="1" applyProtection="1">
      <alignment horizontal="left" vertical="center"/>
      <protection/>
    </xf>
    <xf numFmtId="0" fontId="0" fillId="35" borderId="78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9">
    <dxf/>
    <dxf>
      <font>
        <b/>
        <i/>
      </font>
    </dxf>
    <dxf>
      <font>
        <b/>
        <i/>
      </font>
    </dxf>
    <dxf>
      <font>
        <b/>
        <i/>
      </font>
    </dxf>
    <dxf>
      <font>
        <b/>
        <i val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9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12</xdr:row>
      <xdr:rowOff>19050</xdr:rowOff>
    </xdr:from>
    <xdr:to>
      <xdr:col>3</xdr:col>
      <xdr:colOff>57150</xdr:colOff>
      <xdr:row>14</xdr:row>
      <xdr:rowOff>19050</xdr:rowOff>
    </xdr:to>
    <xdr:pic macro="[0]!Ir_consulta_centro">
      <xdr:nvPicPr>
        <xdr:cNvPr id="1" name="Picture 47" descr="sear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047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0</xdr:colOff>
      <xdr:row>19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62000" y="333375"/>
          <a:ext cx="4438650" cy="2962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10</xdr:col>
      <xdr:colOff>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142875</xdr:colOff>
      <xdr:row>4</xdr:row>
      <xdr:rowOff>38100</xdr:rowOff>
    </xdr:to>
    <xdr:pic>
      <xdr:nvPicPr>
        <xdr:cNvPr id="1" name="Picture 1" descr="imgua_iz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2552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M1292"/>
  <sheetViews>
    <sheetView showGridLines="0" showRowColHeaders="0" showZeros="0" zoomScale="75" zoomScaleNormal="75" zoomScalePageLayoutView="0" workbookViewId="0" topLeftCell="A3">
      <pane xSplit="1" ySplit="13" topLeftCell="B16" activePane="bottomRight" state="frozen"/>
      <selection pane="topLeft" activeCell="A3" sqref="A3"/>
      <selection pane="topRight" activeCell="B3" sqref="B3"/>
      <selection pane="bottomLeft" activeCell="A16" sqref="A16"/>
      <selection pane="bottomRight" activeCell="C21" sqref="C21"/>
    </sheetView>
  </sheetViews>
  <sheetFormatPr defaultColWidth="11.421875" defaultRowHeight="12.75"/>
  <cols>
    <col min="1" max="2" width="4.7109375" style="54" customWidth="1"/>
    <col min="3" max="3" width="13.8515625" style="54" bestFit="1" customWidth="1"/>
    <col min="4" max="4" width="4.7109375" style="54" customWidth="1"/>
    <col min="5" max="5" width="12.28125" style="54" bestFit="1" customWidth="1"/>
    <col min="6" max="6" width="2.7109375" style="54" customWidth="1"/>
    <col min="7" max="10" width="11.421875" style="54" customWidth="1"/>
    <col min="11" max="11" width="1.7109375" style="54" customWidth="1"/>
    <col min="12" max="12" width="11.421875" style="54" customWidth="1"/>
    <col min="13" max="13" width="4.7109375" style="54" customWidth="1"/>
    <col min="14" max="14" width="11.421875" style="54" customWidth="1"/>
    <col min="15" max="15" width="4.7109375" style="54" customWidth="1"/>
    <col min="16" max="16" width="11.421875" style="54" customWidth="1"/>
    <col min="17" max="18" width="7.7109375" style="54" customWidth="1"/>
    <col min="19" max="19" width="4.7109375" style="54" customWidth="1"/>
    <col min="20" max="20" width="15.7109375" style="54" hidden="1" customWidth="1"/>
    <col min="21" max="35" width="11.421875" style="54" hidden="1" customWidth="1"/>
    <col min="36" max="36" width="22.00390625" style="54" hidden="1" customWidth="1"/>
    <col min="37" max="38" width="35.57421875" style="54" hidden="1" customWidth="1"/>
    <col min="39" max="39" width="46.7109375" style="54" hidden="1" customWidth="1"/>
    <col min="40" max="41" width="11.421875" style="54" hidden="1" customWidth="1"/>
    <col min="42" max="42" width="11.421875" style="54" customWidth="1"/>
    <col min="43" max="16384" width="11.421875" style="54" customWidth="1"/>
  </cols>
  <sheetData>
    <row r="1" spans="33:39" ht="12.75">
      <c r="AG1" s="81" t="s">
        <v>47</v>
      </c>
      <c r="AH1" s="82" t="s">
        <v>47</v>
      </c>
      <c r="AI1" s="82" t="s">
        <v>53</v>
      </c>
      <c r="AJ1" s="82" t="s">
        <v>200</v>
      </c>
      <c r="AK1" s="82" t="s">
        <v>208</v>
      </c>
      <c r="AL1" s="82" t="s">
        <v>209</v>
      </c>
      <c r="AM1" s="110" t="s">
        <v>227</v>
      </c>
    </row>
    <row r="2" spans="33:39" ht="12.75">
      <c r="AG2" s="83"/>
      <c r="AH2" s="84" t="s">
        <v>49</v>
      </c>
      <c r="AI2" s="85" t="str">
        <f>+Tablas!Z5</f>
        <v>PESOS</v>
      </c>
      <c r="AJ2" s="85" t="str">
        <f>UPPER(Tablas!U5&amp;" - "&amp;Tablas!V5)</f>
        <v>11 - FONDO OPERACIONAL</v>
      </c>
      <c r="AK2" s="85">
        <f>UPPER(Tablas!AD5)</f>
      </c>
      <c r="AL2" s="85">
        <f>UPPER(Tablas!AD26)</f>
      </c>
      <c r="AM2" s="111" t="str">
        <f>+Conceptos!C2</f>
        <v>2000045 - ACUEDUCTO ALCANTARILLADO, ASEO</v>
      </c>
    </row>
    <row r="3" spans="20:39" ht="13.5" thickBot="1">
      <c r="T3" s="168">
        <v>2</v>
      </c>
      <c r="U3" s="174">
        <f ca="1">TODAY()</f>
        <v>40939</v>
      </c>
      <c r="AG3" s="83" t="s">
        <v>23</v>
      </c>
      <c r="AH3" s="84" t="s">
        <v>50</v>
      </c>
      <c r="AI3" s="85" t="str">
        <f>+Tablas!Z6</f>
        <v>DOLARES</v>
      </c>
      <c r="AJ3" s="85" t="str">
        <f>UPPER(Tablas!U6&amp;" - "&amp;Tablas!V6)</f>
        <v>15 - FONDO PDI</v>
      </c>
      <c r="AK3" s="85">
        <f>UPPER(Tablas!AD6)</f>
      </c>
      <c r="AL3" s="85">
        <f>UPPER(Tablas!AD27)</f>
      </c>
      <c r="AM3" s="111" t="str">
        <f>+Conceptos!C3</f>
        <v>2000070 - ADECUACION CABLEADO ESTRUCTURADO</v>
      </c>
    </row>
    <row r="4" spans="2:39" ht="12.7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U4" s="54">
        <f>IF(L8="SI",1,2)</f>
        <v>2</v>
      </c>
      <c r="AG4" s="83" t="s">
        <v>51</v>
      </c>
      <c r="AH4" s="84"/>
      <c r="AI4" s="85" t="str">
        <f>+Tablas!Z7</f>
        <v>EUROS</v>
      </c>
      <c r="AJ4" s="85" t="str">
        <f>UPPER(Tablas!U7&amp;" - "&amp;Tablas!V7)</f>
        <v> - </v>
      </c>
      <c r="AK4" s="85">
        <f>UPPER(Tablas!AD7)</f>
      </c>
      <c r="AL4" s="85">
        <f>UPPER(Tablas!AD28)</f>
      </c>
      <c r="AM4" s="111" t="str">
        <f>+Conceptos!C4</f>
        <v>2000071 - ADECUACION REDES TRONCALES</v>
      </c>
    </row>
    <row r="5" spans="2:39" ht="20.25">
      <c r="B5" s="58"/>
      <c r="C5" s="220" t="s">
        <v>40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59"/>
      <c r="AG5" s="83" t="s">
        <v>234</v>
      </c>
      <c r="AH5" s="85"/>
      <c r="AI5" s="85" t="str">
        <f>+Tablas!Z8</f>
        <v>MARCOS</v>
      </c>
      <c r="AJ5" s="85" t="str">
        <f>UPPER(Tablas!U8&amp;" - "&amp;Tablas!V8)</f>
        <v> - </v>
      </c>
      <c r="AK5" s="85">
        <f>UPPER(Tablas!AD8)</f>
      </c>
      <c r="AL5" s="85">
        <f>UPPER(Tablas!AD29)</f>
      </c>
      <c r="AM5" s="111" t="str">
        <f>+Conceptos!C5</f>
        <v>2000248 - ALOJA  MANUT ESTUDIAN PROG EDUC INTERNAL</v>
      </c>
    </row>
    <row r="6" spans="2:39" ht="15.75">
      <c r="B6" s="58"/>
      <c r="C6" s="221" t="s">
        <v>38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59"/>
      <c r="AA6" s="99" t="s">
        <v>219</v>
      </c>
      <c r="AG6" s="83" t="s">
        <v>235</v>
      </c>
      <c r="AH6" s="85"/>
      <c r="AI6" s="85">
        <f>+Tablas!Z9</f>
        <v>0</v>
      </c>
      <c r="AJ6" s="85" t="str">
        <f>UPPER(Tablas!U9&amp;" - "&amp;Tablas!V9)</f>
        <v> - </v>
      </c>
      <c r="AK6" s="85">
        <f>UPPER(Tablas!AD9)</f>
      </c>
      <c r="AL6" s="85">
        <f>UPPER(Tablas!AD30)</f>
      </c>
      <c r="AM6" s="111" t="str">
        <f>+Conceptos!C6</f>
        <v>2000226 - ALOJAMIENTO Y RESTAURANTE</v>
      </c>
    </row>
    <row r="7" spans="2:39" ht="19.5" customHeight="1" thickBot="1">
      <c r="B7" s="5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  <c r="AA7" s="54" t="s">
        <v>69</v>
      </c>
      <c r="AB7" s="54" t="s">
        <v>221</v>
      </c>
      <c r="AC7" s="54" t="s">
        <v>222</v>
      </c>
      <c r="AG7" s="86"/>
      <c r="AH7" s="85"/>
      <c r="AI7" s="85">
        <f>+Tablas!Z10</f>
        <v>0</v>
      </c>
      <c r="AJ7" s="85" t="str">
        <f>UPPER(Tablas!U10&amp;" - "&amp;Tablas!V10)</f>
        <v> - </v>
      </c>
      <c r="AK7" s="85">
        <f>UPPER(Tablas!AD10)</f>
      </c>
      <c r="AL7" s="85">
        <f>UPPER(Tablas!AD31)</f>
      </c>
      <c r="AM7" s="111" t="str">
        <f>+Conceptos!C7</f>
        <v>2000023 - ALQUILER PELICULAS</v>
      </c>
    </row>
    <row r="8" spans="2:39" ht="13.5" thickBot="1">
      <c r="B8" s="58"/>
      <c r="C8" s="61" t="s">
        <v>39</v>
      </c>
      <c r="D8" s="61"/>
      <c r="E8" s="350">
        <f ca="1">TODAY()</f>
        <v>40939</v>
      </c>
      <c r="F8" s="60"/>
      <c r="G8" s="61" t="s">
        <v>52</v>
      </c>
      <c r="H8" s="74"/>
      <c r="I8" s="62"/>
      <c r="J8" s="62" t="s">
        <v>48</v>
      </c>
      <c r="K8" s="60"/>
      <c r="L8" s="74"/>
      <c r="M8" s="60"/>
      <c r="N8" s="62" t="s">
        <v>64</v>
      </c>
      <c r="O8" s="60"/>
      <c r="P8" s="74"/>
      <c r="Q8" s="60"/>
      <c r="R8" s="60"/>
      <c r="S8" s="59"/>
      <c r="U8" s="54">
        <f>IF(H8="NIT",1,IF(H8="C.C.",2,IF(H8="C.E.",3,IF(H8="P.S.",4,0))))</f>
        <v>0</v>
      </c>
      <c r="AA8" s="98" t="s">
        <v>211</v>
      </c>
      <c r="AB8" s="54">
        <f>IF(H8=0,2,1)</f>
        <v>2</v>
      </c>
      <c r="AC8" s="54">
        <v>1</v>
      </c>
      <c r="AG8" s="86"/>
      <c r="AH8" s="85"/>
      <c r="AI8" s="85">
        <f>+Tablas!Z11</f>
        <v>0</v>
      </c>
      <c r="AJ8" s="85" t="str">
        <f>UPPER(Tablas!U11&amp;" - "&amp;Tablas!V11)</f>
        <v> - </v>
      </c>
      <c r="AK8" s="85">
        <f>UPPER(Tablas!AD11)</f>
      </c>
      <c r="AL8" s="85">
        <f>UPPER(Tablas!AD32)</f>
      </c>
      <c r="AM8" s="111" t="str">
        <f>+Conceptos!C8</f>
        <v>2000087 - APLICACIONES</v>
      </c>
    </row>
    <row r="9" spans="2:39" ht="7.5" customHeight="1" thickBot="1"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  <c r="AA9" s="98"/>
      <c r="AG9" s="86"/>
      <c r="AH9" s="85"/>
      <c r="AI9" s="85">
        <f>+Tablas!Z12</f>
        <v>0</v>
      </c>
      <c r="AJ9" s="85" t="str">
        <f>UPPER(Tablas!U12&amp;" - "&amp;Tablas!V12)</f>
        <v> - </v>
      </c>
      <c r="AK9" s="85">
        <f>UPPER(Tablas!AD12)</f>
      </c>
      <c r="AL9" s="85">
        <f>UPPER(Tablas!AD33)</f>
      </c>
      <c r="AM9" s="111" t="str">
        <f>+Conceptos!C9</f>
        <v>2000150 - ARREGLO MOBILIARIO ACADEMICO</v>
      </c>
    </row>
    <row r="10" spans="2:39" ht="13.5" thickBot="1">
      <c r="B10" s="58"/>
      <c r="C10" s="61" t="s">
        <v>45</v>
      </c>
      <c r="D10" s="61"/>
      <c r="E10" s="27"/>
      <c r="F10" s="60"/>
      <c r="G10" s="351">
        <f>IF(E10=0,0,IF(ISERROR(VLOOKUP(E10,NITERO,2,FALSE)),"No registrado",VLOOKUP(E10,NITERO,2,FALSE)))</f>
        <v>0</v>
      </c>
      <c r="H10" s="352"/>
      <c r="I10" s="352"/>
      <c r="J10" s="353"/>
      <c r="K10" s="60"/>
      <c r="L10" s="354">
        <f>IF(E10=0,0,IF(ISERROR(VLOOKUP(E10,NITERO,3,FALSE)),"No registrado",VLOOKUP(E10,NITERO,3,FALSE)))</f>
        <v>0</v>
      </c>
      <c r="M10" s="60" t="s">
        <v>25</v>
      </c>
      <c r="N10" s="355">
        <f>IF(E10=0,0,IF(ISERROR(VLOOKUP(E10,NITERO,4,FALSE)),"No registrado",VLOOKUP(E10,NITERO,4,FALSE)))</f>
        <v>0</v>
      </c>
      <c r="O10" s="60" t="s">
        <v>25</v>
      </c>
      <c r="P10" s="351">
        <f>IF(E10=0,0,IF(ISERROR(VLOOKUP(E10,NITERO,5,FALSE)),"No registrado",VLOOKUP(E10,NITERO,5,FALSE)))</f>
        <v>0</v>
      </c>
      <c r="Q10" s="352">
        <f>IF(H10=0,"",IF(ISERROR(VLOOKUP(H10,NITERO,3,FALSE)),"No registrado",VLOOKUP(H10,NITERO,3,FALSE)))</f>
      </c>
      <c r="R10" s="353">
        <f>IF(J10=0,"",IF(ISERROR(VLOOKUP(J10,NITERO,3,FALSE)),"No registrado",VLOOKUP(J10,NITERO,3,FALSE)))</f>
      </c>
      <c r="S10" s="59" t="s">
        <v>25</v>
      </c>
      <c r="U10" s="54">
        <f>IF(E10=0,2,1)</f>
        <v>2</v>
      </c>
      <c r="V10" s="54">
        <f>IF(G10=0,2,1)</f>
        <v>2</v>
      </c>
      <c r="W10" s="54">
        <f>IF(L10=0,2,1)</f>
        <v>2</v>
      </c>
      <c r="X10" s="54">
        <f>IF(N10=0,2,1)</f>
        <v>2</v>
      </c>
      <c r="Y10" s="54">
        <f>IF(P10=0,1,1)</f>
        <v>1</v>
      </c>
      <c r="AA10" s="98" t="s">
        <v>212</v>
      </c>
      <c r="AB10" s="54">
        <f>IF(L8=0,2,1)</f>
        <v>2</v>
      </c>
      <c r="AC10" s="54">
        <v>1</v>
      </c>
      <c r="AG10" s="86"/>
      <c r="AH10" s="85"/>
      <c r="AI10" s="85">
        <f>+Tablas!Z13</f>
        <v>0</v>
      </c>
      <c r="AJ10" s="85" t="str">
        <f>UPPER(Tablas!U13&amp;" - "&amp;Tablas!V13)</f>
        <v> - </v>
      </c>
      <c r="AK10" s="85">
        <f>UPPER(Tablas!AD13)</f>
      </c>
      <c r="AL10" s="85">
        <f>UPPER(Tablas!AD34)</f>
      </c>
      <c r="AM10" s="111" t="str">
        <f>+Conceptos!C10</f>
        <v>2000151 - ARREGLO MOBILIARIO DE OFICINA</v>
      </c>
    </row>
    <row r="11" spans="2:39" ht="4.5" customHeight="1" thickBot="1"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59"/>
      <c r="AA11" s="98"/>
      <c r="AG11" s="86"/>
      <c r="AH11" s="85"/>
      <c r="AI11" s="85"/>
      <c r="AJ11" s="85" t="str">
        <f>UPPER(Tablas!U14&amp;" - "&amp;Tablas!V14)</f>
        <v> - </v>
      </c>
      <c r="AK11" s="85">
        <f>UPPER(Tablas!AD14)</f>
      </c>
      <c r="AL11" s="85">
        <f>UPPER(Tablas!AD35)</f>
      </c>
      <c r="AM11" s="111" t="str">
        <f>+Conceptos!C11</f>
        <v>2000095 - ARREGLOS ORNAMENTALES</v>
      </c>
    </row>
    <row r="12" spans="2:39" ht="13.5" thickBot="1">
      <c r="B12" s="58"/>
      <c r="C12" s="61" t="s">
        <v>46</v>
      </c>
      <c r="D12" s="61"/>
      <c r="E12" s="27"/>
      <c r="F12" s="60"/>
      <c r="G12" s="351">
        <f>IF(E12=0,"",IF(ISERROR(VLOOKUP(E12,NITERO,2,FALSE)),"No registrado",VLOOKUP(E12,NITERO,2,FALSE)))</f>
      </c>
      <c r="H12" s="352"/>
      <c r="I12" s="352"/>
      <c r="J12" s="353"/>
      <c r="K12" s="60"/>
      <c r="L12" s="61" t="s">
        <v>52</v>
      </c>
      <c r="M12" s="60"/>
      <c r="N12" s="155"/>
      <c r="O12" s="60"/>
      <c r="P12" s="60"/>
      <c r="Q12" s="60"/>
      <c r="R12" s="60"/>
      <c r="S12" s="59" t="s">
        <v>25</v>
      </c>
      <c r="AA12" s="98" t="s">
        <v>213</v>
      </c>
      <c r="AB12" s="54">
        <f>IF(P8=0,2,1)</f>
        <v>2</v>
      </c>
      <c r="AC12" s="54">
        <v>1</v>
      </c>
      <c r="AG12" s="86"/>
      <c r="AH12" s="85"/>
      <c r="AI12" s="85"/>
      <c r="AJ12" s="85" t="str">
        <f>UPPER(Tablas!U15&amp;" - "&amp;Tablas!V15)</f>
        <v> - </v>
      </c>
      <c r="AK12" s="85">
        <f>UPPER(Tablas!AD15)</f>
      </c>
      <c r="AL12" s="85">
        <f>UPPER(Tablas!AD36)</f>
      </c>
      <c r="AM12" s="111" t="str">
        <f>+Conceptos!C12</f>
        <v>2000018 - ARRENDAMIENTO CONSTRUCCI Y EDIFICACIONES</v>
      </c>
    </row>
    <row r="13" spans="2:39" ht="4.5" customHeight="1" thickBot="1">
      <c r="B13" s="5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9"/>
      <c r="AA13" s="98"/>
      <c r="AG13" s="86"/>
      <c r="AH13" s="85"/>
      <c r="AI13" s="85"/>
      <c r="AJ13" s="85" t="str">
        <f>UPPER(Tablas!U16&amp;" - "&amp;Tablas!V16)</f>
        <v> - </v>
      </c>
      <c r="AK13" s="85">
        <f>UPPER(Tablas!AD16)</f>
      </c>
      <c r="AL13" s="85">
        <f>UPPER(Tablas!AD37)</f>
      </c>
      <c r="AM13" s="111" t="str">
        <f>+Conceptos!C13</f>
        <v>2000017 - ARRENDAMIENTO DE TERRENOS</v>
      </c>
    </row>
    <row r="14" spans="2:39" ht="13.5" thickBot="1">
      <c r="B14" s="58"/>
      <c r="C14" s="61" t="s">
        <v>69</v>
      </c>
      <c r="D14" s="60"/>
      <c r="E14" s="212"/>
      <c r="F14" s="213"/>
      <c r="G14" s="213"/>
      <c r="H14" s="213"/>
      <c r="I14" s="213"/>
      <c r="J14" s="214"/>
      <c r="K14" s="60"/>
      <c r="L14" s="61" t="s">
        <v>59</v>
      </c>
      <c r="M14" s="196"/>
      <c r="N14" s="197"/>
      <c r="O14" s="197"/>
      <c r="P14" s="197"/>
      <c r="Q14" s="197"/>
      <c r="R14" s="198"/>
      <c r="S14" s="59"/>
      <c r="Z14" s="54">
        <f>AVERAGE(U10:Y10)</f>
        <v>1.8</v>
      </c>
      <c r="AA14" s="98" t="s">
        <v>214</v>
      </c>
      <c r="AB14" s="54">
        <f>IF(Z14=1,1,2)</f>
        <v>2</v>
      </c>
      <c r="AC14" s="54">
        <v>1</v>
      </c>
      <c r="AG14" s="86"/>
      <c r="AH14" s="85"/>
      <c r="AI14" s="85"/>
      <c r="AJ14" s="85" t="str">
        <f>UPPER(Tablas!U17&amp;" - "&amp;Tablas!V17)</f>
        <v> - </v>
      </c>
      <c r="AK14" s="85">
        <f>UPPER(Tablas!AD17)</f>
      </c>
      <c r="AL14" s="85">
        <f>UPPER(Tablas!AD38)</f>
      </c>
      <c r="AM14" s="111" t="str">
        <f>+Conceptos!C14</f>
        <v>2000020 - ARRENDAMIENTO EQUIPO DE OFICINA</v>
      </c>
    </row>
    <row r="15" spans="2:39" ht="4.5" customHeight="1">
      <c r="B15" s="58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9"/>
      <c r="AA15" s="98" t="s">
        <v>215</v>
      </c>
      <c r="AB15" s="54">
        <f>IF(AND(E12&gt;0,N12=0),2,1)</f>
        <v>1</v>
      </c>
      <c r="AC15" s="54">
        <v>1</v>
      </c>
      <c r="AG15" s="86"/>
      <c r="AH15" s="85"/>
      <c r="AI15" s="85"/>
      <c r="AJ15" s="85" t="str">
        <f>UPPER(Tablas!U18&amp;" - "&amp;Tablas!V18)</f>
        <v> - </v>
      </c>
      <c r="AK15" s="85">
        <f>UPPER(Tablas!AD18)</f>
      </c>
      <c r="AL15" s="85">
        <f>UPPER(Tablas!AD39)</f>
      </c>
      <c r="AM15" s="111" t="str">
        <f>+Conceptos!C15</f>
        <v>2000022 - ARRENDAMIENTO FLOTA Y EQUIPO TRANSPORTE</v>
      </c>
    </row>
    <row r="16" spans="2:39" ht="4.5" customHeight="1" thickBot="1">
      <c r="B16" s="5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9"/>
      <c r="AA16" s="98"/>
      <c r="AG16" s="86"/>
      <c r="AH16" s="85"/>
      <c r="AI16" s="85"/>
      <c r="AJ16" s="85" t="str">
        <f>UPPER(Tablas!U19&amp;" - "&amp;Tablas!V19)</f>
        <v> - </v>
      </c>
      <c r="AK16" s="85">
        <f>UPPER(Tablas!AD19)</f>
      </c>
      <c r="AL16" s="85">
        <f>UPPER(Tablas!AD40)</f>
      </c>
      <c r="AM16" s="111" t="str">
        <f>+Conceptos!C16</f>
        <v>2000019 - ARRENDAMIENTO MAQUINARIA Y EQUIPO</v>
      </c>
    </row>
    <row r="17" spans="2:39" ht="15.75" customHeight="1" thickBot="1">
      <c r="B17" s="58"/>
      <c r="C17" s="215" t="s">
        <v>251</v>
      </c>
      <c r="D17" s="211" t="s">
        <v>254</v>
      </c>
      <c r="E17" s="211"/>
      <c r="F17" s="211"/>
      <c r="G17" s="211"/>
      <c r="H17" s="217" t="s">
        <v>244</v>
      </c>
      <c r="I17" s="211" t="s">
        <v>245</v>
      </c>
      <c r="J17" s="211"/>
      <c r="K17" s="63"/>
      <c r="L17" s="215" t="s">
        <v>58</v>
      </c>
      <c r="M17" s="219" t="s">
        <v>12</v>
      </c>
      <c r="N17" s="219"/>
      <c r="O17" s="219"/>
      <c r="P17" s="219"/>
      <c r="Q17" s="219"/>
      <c r="R17" s="219"/>
      <c r="S17" s="59"/>
      <c r="AA17" s="98" t="s">
        <v>69</v>
      </c>
      <c r="AB17" s="54">
        <f>IF(E14=0,2,1)</f>
        <v>2</v>
      </c>
      <c r="AC17" s="54">
        <v>1</v>
      </c>
      <c r="AG17" s="86"/>
      <c r="AH17" s="85"/>
      <c r="AI17" s="85"/>
      <c r="AJ17" s="85" t="str">
        <f>UPPER(Tablas!U20&amp;" - "&amp;Tablas!V20)</f>
        <v> - </v>
      </c>
      <c r="AK17" s="85">
        <f>UPPER(Tablas!AD20)</f>
      </c>
      <c r="AL17" s="85">
        <f>UPPER(Tablas!AD41)</f>
      </c>
      <c r="AM17" s="111" t="str">
        <f>+Conceptos!C17</f>
        <v>2000024 - ARRENDAMIENTO MUEBLES Y ENSERES</v>
      </c>
    </row>
    <row r="18" spans="2:39" ht="15.75" customHeight="1" thickBot="1">
      <c r="B18" s="58"/>
      <c r="C18" s="216"/>
      <c r="D18" s="218"/>
      <c r="E18" s="218"/>
      <c r="F18" s="218"/>
      <c r="G18" s="218"/>
      <c r="H18" s="218"/>
      <c r="I18" s="218"/>
      <c r="J18" s="218"/>
      <c r="K18" s="60"/>
      <c r="L18" s="216"/>
      <c r="M18" s="211" t="s">
        <v>16</v>
      </c>
      <c r="N18" s="211"/>
      <c r="O18" s="211" t="s">
        <v>17</v>
      </c>
      <c r="P18" s="211"/>
      <c r="Q18" s="211" t="s">
        <v>18</v>
      </c>
      <c r="R18" s="211"/>
      <c r="S18" s="59"/>
      <c r="AA18" s="98" t="s">
        <v>216</v>
      </c>
      <c r="AB18" s="54">
        <f>IF(M14=0,2,1)</f>
        <v>2</v>
      </c>
      <c r="AC18" s="54">
        <v>1</v>
      </c>
      <c r="AG18" s="86"/>
      <c r="AH18" s="85"/>
      <c r="AI18" s="85"/>
      <c r="AJ18" s="85" t="str">
        <f>UPPER(Tablas!U21&amp;" - "&amp;Tablas!V21)</f>
        <v> - </v>
      </c>
      <c r="AK18" s="85"/>
      <c r="AL18" s="85"/>
      <c r="AM18" s="111" t="str">
        <f>+Conceptos!C18</f>
        <v>2000021 - ARRIENDO EQUIPO COMPUTACION COMUNICACION</v>
      </c>
    </row>
    <row r="19" spans="2:39" ht="12.75">
      <c r="B19" s="58"/>
      <c r="C19" s="156"/>
      <c r="D19" s="356">
        <f>UPPER(IF(C19=0,"",IF(ISERROR(VLOOKUP(C19,Centros,2,FALSE)),"Centro no valido",VLOOKUP(C19,Centros,2,FALSE))))</f>
      </c>
      <c r="E19" s="357"/>
      <c r="F19" s="357"/>
      <c r="G19" s="358"/>
      <c r="H19" s="37"/>
      <c r="I19" s="356">
        <f>UPPER(IF(H19=0,"",IF(ISERROR(VLOOKUP(H19,FUNCION,2,FALSE)),"Funcion no valida",VLOOKUP(H19,FUNCION,2,FALSE))))</f>
      </c>
      <c r="J19" s="362" t="str">
        <f>IF(I19=0,"",IF(ISERROR(VLOOKUP(I19,Centros,2,FALSE)),"Centro no valido",VLOOKUP(I19,Centros,2,FALSE)))</f>
        <v>Centro no valido</v>
      </c>
      <c r="K19" s="60"/>
      <c r="L19" s="71"/>
      <c r="M19" s="364">
        <f aca="true" t="shared" si="0" ref="M19:M38">IF(M$39=0,0,M$39*$L19)</f>
        <v>0</v>
      </c>
      <c r="N19" s="365"/>
      <c r="O19" s="364">
        <f>IF(ISERROR(IF(S19&lt;&gt;"X",0,$O$39*T19)),0,IF(S19&lt;&gt;"X",0,$O$39*T19))</f>
        <v>0</v>
      </c>
      <c r="P19" s="365"/>
      <c r="Q19" s="364">
        <f>M19+O19</f>
        <v>0</v>
      </c>
      <c r="R19" s="366"/>
      <c r="S19" s="153" t="s">
        <v>230</v>
      </c>
      <c r="T19" s="54" t="e">
        <f>IF(S19="X",(M19/$T$39),0)</f>
        <v>#DIV/0!</v>
      </c>
      <c r="U19" s="54">
        <f>IF(D19="Centro no valido",2,1)</f>
        <v>1</v>
      </c>
      <c r="V19" s="54">
        <f>IF(I19="FUNCION NO VALIDA",2,1)</f>
        <v>1</v>
      </c>
      <c r="AA19" s="98" t="s">
        <v>217</v>
      </c>
      <c r="AB19" s="54">
        <f>IF(Q39=0,2,1)</f>
        <v>1</v>
      </c>
      <c r="AC19" s="54">
        <v>1</v>
      </c>
      <c r="AG19" s="86"/>
      <c r="AH19" s="85"/>
      <c r="AI19" s="85"/>
      <c r="AJ19" s="85" t="str">
        <f>UPPER(Tablas!U22&amp;" - "&amp;Tablas!V22)</f>
        <v> - </v>
      </c>
      <c r="AK19" s="85"/>
      <c r="AL19" s="85"/>
      <c r="AM19" s="111" t="str">
        <f>+Conceptos!C19</f>
        <v>2000040 - ASISTENCIA TECNICA</v>
      </c>
    </row>
    <row r="20" spans="2:39" ht="12.75">
      <c r="B20" s="58"/>
      <c r="C20" s="158"/>
      <c r="D20" s="356">
        <f>UPPER(IF(C20=0,"",IF(ISERROR(VLOOKUP(C20,Centros,2,FALSE)),"Centro no valido",VLOOKUP(C20,Centros,2,FALSE))))</f>
      </c>
      <c r="E20" s="357"/>
      <c r="F20" s="357"/>
      <c r="G20" s="358"/>
      <c r="H20" s="38"/>
      <c r="I20" s="356">
        <f>UPPER(IF(H20=0,"",IF(ISERROR(VLOOKUP(H20,FUNCION,2,FALSE)),"Funcion no valida",VLOOKUP(H20,FUNCION,2,FALSE))))</f>
      </c>
      <c r="J20" s="362" t="str">
        <f>IF(I20=0,"",IF(ISERROR(VLOOKUP(I20,Centros,2,FALSE)),"Centro no valido",VLOOKUP(I20,Centros,2,FALSE)))</f>
        <v>Centro no valido</v>
      </c>
      <c r="K20" s="60"/>
      <c r="L20" s="72"/>
      <c r="M20" s="364">
        <f t="shared" si="0"/>
        <v>0</v>
      </c>
      <c r="N20" s="365"/>
      <c r="O20" s="364">
        <f>IF(ISERROR(IF(S20&lt;&gt;"X",0,$O$39*T20)),0,IF(S20&lt;&gt;"X",0,$O$39*T20))</f>
        <v>0</v>
      </c>
      <c r="P20" s="365"/>
      <c r="Q20" s="364">
        <f>M20+O20</f>
        <v>0</v>
      </c>
      <c r="R20" s="366"/>
      <c r="S20" s="153" t="s">
        <v>230</v>
      </c>
      <c r="T20" s="54" t="e">
        <f>IF(S20="X",(M20/$T$39),0)</f>
        <v>#DIV/0!</v>
      </c>
      <c r="U20" s="54">
        <f aca="true" t="shared" si="1" ref="U20:U38">IF(D20="Centro no valido",2,1)</f>
        <v>1</v>
      </c>
      <c r="V20" s="54">
        <f aca="true" t="shared" si="2" ref="V20:V38">IF(I20="FUNCION NO VALIDA",2,1)</f>
        <v>1</v>
      </c>
      <c r="AA20" s="98" t="s">
        <v>218</v>
      </c>
      <c r="AB20" s="54">
        <f>IF(LEN(E43)&lt;30,2,1)</f>
        <v>2</v>
      </c>
      <c r="AC20" s="54">
        <v>1</v>
      </c>
      <c r="AG20" s="86"/>
      <c r="AH20" s="85"/>
      <c r="AI20" s="85"/>
      <c r="AJ20" s="85" t="str">
        <f>UPPER(Tablas!U23&amp;" - "&amp;Tablas!V23)</f>
        <v> - </v>
      </c>
      <c r="AK20" s="85"/>
      <c r="AL20" s="85"/>
      <c r="AM20" s="111" t="str">
        <f>+Conceptos!C20</f>
        <v>2000002 - AUDITORIA LABORATORIO</v>
      </c>
    </row>
    <row r="21" spans="2:39" ht="12.75">
      <c r="B21" s="58"/>
      <c r="C21" s="52"/>
      <c r="D21" s="356">
        <f aca="true" t="shared" si="3" ref="D21:D38">UPPER(IF(C21=0,"",IF(ISERROR(VLOOKUP(C21,Centros,2,FALSE)),"Centro no valido",VLOOKUP(C21,Centros,2,FALSE))))</f>
      </c>
      <c r="E21" s="357"/>
      <c r="F21" s="357"/>
      <c r="G21" s="358"/>
      <c r="H21" s="69"/>
      <c r="I21" s="356">
        <f aca="true" t="shared" si="4" ref="I21:I38">UPPER(IF(H21=0,"",IF(ISERROR(VLOOKUP(H21,FUNCION,2,FALSE)),"Funcion no valida",VLOOKUP(H21,FUNCION,2,FALSE))))</f>
      </c>
      <c r="J21" s="362" t="str">
        <f aca="true" t="shared" si="5" ref="J21:J38">IF(I21=0,"",IF(ISERROR(VLOOKUP(I21,Centros,2,FALSE)),"Centro no valido",VLOOKUP(I21,Centros,2,FALSE)))</f>
        <v>Centro no valido</v>
      </c>
      <c r="K21" s="60"/>
      <c r="L21" s="72"/>
      <c r="M21" s="364">
        <f t="shared" si="0"/>
        <v>0</v>
      </c>
      <c r="N21" s="365"/>
      <c r="O21" s="364">
        <f aca="true" t="shared" si="6" ref="O21:O38">IF(ISERROR(IF(S21&lt;&gt;"X",0,$O$39*T21)),0,IF(S21&lt;&gt;"X",0,$O$39*T21))</f>
        <v>0</v>
      </c>
      <c r="P21" s="365"/>
      <c r="Q21" s="364">
        <f aca="true" t="shared" si="7" ref="Q21:Q27">M21+O21</f>
        <v>0</v>
      </c>
      <c r="R21" s="366"/>
      <c r="S21" s="153" t="s">
        <v>230</v>
      </c>
      <c r="T21" s="54" t="e">
        <f aca="true" t="shared" si="8" ref="T21:T38">IF(S21="X",(M21/$T$39),0)</f>
        <v>#DIV/0!</v>
      </c>
      <c r="U21" s="54">
        <f t="shared" si="1"/>
        <v>1</v>
      </c>
      <c r="V21" s="54">
        <f t="shared" si="2"/>
        <v>1</v>
      </c>
      <c r="AA21" s="98" t="s">
        <v>208</v>
      </c>
      <c r="AB21" s="54">
        <f>IF(LEN(E47)&lt;6,2,1)</f>
        <v>2</v>
      </c>
      <c r="AC21" s="54">
        <v>1</v>
      </c>
      <c r="AG21" s="87"/>
      <c r="AH21" s="88"/>
      <c r="AI21" s="88"/>
      <c r="AJ21" s="88" t="str">
        <f>UPPER(Tablas!U24&amp;" - "&amp;Tablas!V24)</f>
        <v> - </v>
      </c>
      <c r="AK21" s="88"/>
      <c r="AL21" s="88"/>
      <c r="AM21" s="111" t="str">
        <f>+Conceptos!C21</f>
        <v>2000245 - AUXILIO DE TRANSPORTE</v>
      </c>
    </row>
    <row r="22" spans="2:39" ht="12.75">
      <c r="B22" s="58"/>
      <c r="C22" s="52"/>
      <c r="D22" s="356">
        <f t="shared" si="3"/>
      </c>
      <c r="E22" s="357"/>
      <c r="F22" s="357"/>
      <c r="G22" s="358"/>
      <c r="H22" s="69"/>
      <c r="I22" s="356">
        <f t="shared" si="4"/>
      </c>
      <c r="J22" s="362" t="str">
        <f t="shared" si="5"/>
        <v>Centro no valido</v>
      </c>
      <c r="K22" s="60"/>
      <c r="L22" s="72"/>
      <c r="M22" s="364">
        <f t="shared" si="0"/>
        <v>0</v>
      </c>
      <c r="N22" s="365"/>
      <c r="O22" s="364">
        <f t="shared" si="6"/>
        <v>0</v>
      </c>
      <c r="P22" s="365"/>
      <c r="Q22" s="364">
        <f t="shared" si="7"/>
        <v>0</v>
      </c>
      <c r="R22" s="366"/>
      <c r="S22" s="153" t="s">
        <v>230</v>
      </c>
      <c r="T22" s="54" t="e">
        <f t="shared" si="8"/>
        <v>#DIV/0!</v>
      </c>
      <c r="U22" s="54">
        <f t="shared" si="1"/>
        <v>1</v>
      </c>
      <c r="V22" s="54">
        <f t="shared" si="2"/>
        <v>1</v>
      </c>
      <c r="AA22" s="98" t="s">
        <v>209</v>
      </c>
      <c r="AB22" s="54">
        <f>IF(LEN(E49)&lt;6,2,1)</f>
        <v>2</v>
      </c>
      <c r="AC22" s="54">
        <v>1</v>
      </c>
      <c r="AM22" s="111" t="str">
        <f>+Conceptos!C22</f>
        <v>2000243 - AUXILIO FOTOCOPIAS</v>
      </c>
    </row>
    <row r="23" spans="2:39" ht="12.75">
      <c r="B23" s="58"/>
      <c r="C23" s="52"/>
      <c r="D23" s="356">
        <f t="shared" si="3"/>
      </c>
      <c r="E23" s="357"/>
      <c r="F23" s="357"/>
      <c r="G23" s="358"/>
      <c r="H23" s="69"/>
      <c r="I23" s="356">
        <f t="shared" si="4"/>
      </c>
      <c r="J23" s="362" t="str">
        <f t="shared" si="5"/>
        <v>Centro no valido</v>
      </c>
      <c r="K23" s="60"/>
      <c r="L23" s="72"/>
      <c r="M23" s="364">
        <f t="shared" si="0"/>
        <v>0</v>
      </c>
      <c r="N23" s="365"/>
      <c r="O23" s="364">
        <f t="shared" si="6"/>
        <v>0</v>
      </c>
      <c r="P23" s="365"/>
      <c r="Q23" s="364">
        <f t="shared" si="7"/>
        <v>0</v>
      </c>
      <c r="R23" s="366"/>
      <c r="S23" s="153" t="s">
        <v>230</v>
      </c>
      <c r="T23" s="54" t="e">
        <f t="shared" si="8"/>
        <v>#DIV/0!</v>
      </c>
      <c r="U23" s="54">
        <f t="shared" si="1"/>
        <v>1</v>
      </c>
      <c r="V23" s="54">
        <f t="shared" si="2"/>
        <v>1</v>
      </c>
      <c r="AM23" s="111" t="str">
        <f>+Conceptos!C23</f>
        <v>2000244 - AUXILIO MATERIALES</v>
      </c>
    </row>
    <row r="24" spans="2:39" ht="12.75">
      <c r="B24" s="58"/>
      <c r="C24" s="52"/>
      <c r="D24" s="356">
        <f t="shared" si="3"/>
      </c>
      <c r="E24" s="357"/>
      <c r="F24" s="357"/>
      <c r="G24" s="358"/>
      <c r="H24" s="69"/>
      <c r="I24" s="356">
        <f t="shared" si="4"/>
      </c>
      <c r="J24" s="362" t="str">
        <f t="shared" si="5"/>
        <v>Centro no valido</v>
      </c>
      <c r="K24" s="60"/>
      <c r="L24" s="72"/>
      <c r="M24" s="364">
        <f t="shared" si="0"/>
        <v>0</v>
      </c>
      <c r="N24" s="365"/>
      <c r="O24" s="364">
        <f t="shared" si="6"/>
        <v>0</v>
      </c>
      <c r="P24" s="365"/>
      <c r="Q24" s="364">
        <f t="shared" si="7"/>
        <v>0</v>
      </c>
      <c r="R24" s="366"/>
      <c r="S24" s="153" t="s">
        <v>230</v>
      </c>
      <c r="T24" s="54" t="e">
        <f t="shared" si="8"/>
        <v>#DIV/0!</v>
      </c>
      <c r="U24" s="54">
        <f t="shared" si="1"/>
        <v>1</v>
      </c>
      <c r="V24" s="54">
        <f t="shared" si="2"/>
        <v>1</v>
      </c>
      <c r="AM24" s="111" t="str">
        <f>+Conceptos!C24</f>
        <v>2000246 - AUXILIO RESTAURANTE</v>
      </c>
    </row>
    <row r="25" spans="2:39" ht="12.75">
      <c r="B25" s="58"/>
      <c r="C25" s="52"/>
      <c r="D25" s="356">
        <f t="shared" si="3"/>
      </c>
      <c r="E25" s="357"/>
      <c r="F25" s="357"/>
      <c r="G25" s="358"/>
      <c r="H25" s="69"/>
      <c r="I25" s="356">
        <f t="shared" si="4"/>
      </c>
      <c r="J25" s="362" t="str">
        <f t="shared" si="5"/>
        <v>Centro no valido</v>
      </c>
      <c r="K25" s="60"/>
      <c r="L25" s="72"/>
      <c r="M25" s="364">
        <f t="shared" si="0"/>
        <v>0</v>
      </c>
      <c r="N25" s="365"/>
      <c r="O25" s="364">
        <f t="shared" si="6"/>
        <v>0</v>
      </c>
      <c r="P25" s="365"/>
      <c r="Q25" s="364">
        <f t="shared" si="7"/>
        <v>0</v>
      </c>
      <c r="R25" s="366"/>
      <c r="S25" s="153" t="s">
        <v>230</v>
      </c>
      <c r="T25" s="54" t="e">
        <f t="shared" si="8"/>
        <v>#DIV/0!</v>
      </c>
      <c r="U25" s="54">
        <f t="shared" si="1"/>
        <v>1</v>
      </c>
      <c r="V25" s="54">
        <f t="shared" si="2"/>
        <v>1</v>
      </c>
      <c r="AM25" s="111" t="str">
        <f>+Conceptos!C25</f>
        <v>2000009 - AUXILO EDUCATIVO</v>
      </c>
    </row>
    <row r="26" spans="2:39" ht="12.75">
      <c r="B26" s="58"/>
      <c r="C26" s="52"/>
      <c r="D26" s="356">
        <f t="shared" si="3"/>
      </c>
      <c r="E26" s="357"/>
      <c r="F26" s="357"/>
      <c r="G26" s="358"/>
      <c r="H26" s="69"/>
      <c r="I26" s="356">
        <f t="shared" si="4"/>
      </c>
      <c r="J26" s="362" t="str">
        <f t="shared" si="5"/>
        <v>Centro no valido</v>
      </c>
      <c r="K26" s="60"/>
      <c r="L26" s="72"/>
      <c r="M26" s="364">
        <f t="shared" si="0"/>
        <v>0</v>
      </c>
      <c r="N26" s="365"/>
      <c r="O26" s="364">
        <f t="shared" si="6"/>
        <v>0</v>
      </c>
      <c r="P26" s="365"/>
      <c r="Q26" s="364">
        <f t="shared" si="7"/>
        <v>0</v>
      </c>
      <c r="R26" s="366"/>
      <c r="S26" s="153" t="s">
        <v>230</v>
      </c>
      <c r="T26" s="54" t="e">
        <f t="shared" si="8"/>
        <v>#DIV/0!</v>
      </c>
      <c r="U26" s="54">
        <f t="shared" si="1"/>
        <v>1</v>
      </c>
      <c r="V26" s="54">
        <f t="shared" si="2"/>
        <v>1</v>
      </c>
      <c r="AM26" s="111" t="str">
        <f>+Conceptos!C26</f>
        <v>2000088 - BASES DE DATOS</v>
      </c>
    </row>
    <row r="27" spans="2:39" ht="12.75">
      <c r="B27" s="58"/>
      <c r="C27" s="52"/>
      <c r="D27" s="356">
        <f t="shared" si="3"/>
      </c>
      <c r="E27" s="357"/>
      <c r="F27" s="357"/>
      <c r="G27" s="358"/>
      <c r="H27" s="69"/>
      <c r="I27" s="356">
        <f t="shared" si="4"/>
      </c>
      <c r="J27" s="362" t="str">
        <f t="shared" si="5"/>
        <v>Centro no valido</v>
      </c>
      <c r="K27" s="60"/>
      <c r="L27" s="72"/>
      <c r="M27" s="364">
        <f t="shared" si="0"/>
        <v>0</v>
      </c>
      <c r="N27" s="365"/>
      <c r="O27" s="364">
        <f t="shared" si="6"/>
        <v>0</v>
      </c>
      <c r="P27" s="365"/>
      <c r="Q27" s="364">
        <f t="shared" si="7"/>
        <v>0</v>
      </c>
      <c r="R27" s="366"/>
      <c r="S27" s="153" t="s">
        <v>230</v>
      </c>
      <c r="T27" s="54" t="e">
        <f t="shared" si="8"/>
        <v>#DIV/0!</v>
      </c>
      <c r="U27" s="54">
        <f t="shared" si="1"/>
        <v>1</v>
      </c>
      <c r="V27" s="54">
        <f t="shared" si="2"/>
        <v>1</v>
      </c>
      <c r="AM27" s="111" t="str">
        <f>+Conceptos!C27</f>
        <v>2000012 - COMISION</v>
      </c>
    </row>
    <row r="28" spans="2:39" ht="12.75">
      <c r="B28" s="58"/>
      <c r="C28" s="52"/>
      <c r="D28" s="356">
        <f t="shared" si="3"/>
      </c>
      <c r="E28" s="357"/>
      <c r="F28" s="357"/>
      <c r="G28" s="358"/>
      <c r="H28" s="69"/>
      <c r="I28" s="356">
        <f t="shared" si="4"/>
      </c>
      <c r="J28" s="362" t="str">
        <f t="shared" si="5"/>
        <v>Centro no valido</v>
      </c>
      <c r="K28" s="60"/>
      <c r="L28" s="72"/>
      <c r="M28" s="364">
        <f t="shared" si="0"/>
        <v>0</v>
      </c>
      <c r="N28" s="365"/>
      <c r="O28" s="364">
        <f t="shared" si="6"/>
        <v>0</v>
      </c>
      <c r="P28" s="365"/>
      <c r="Q28" s="364">
        <f aca="true" t="shared" si="9" ref="Q28:Q33">M28+O28</f>
        <v>0</v>
      </c>
      <c r="R28" s="366"/>
      <c r="S28" s="153" t="s">
        <v>230</v>
      </c>
      <c r="T28" s="54" t="e">
        <f t="shared" si="8"/>
        <v>#DIV/0!</v>
      </c>
      <c r="U28" s="54">
        <f aca="true" t="shared" si="10" ref="U28:U33">IF(D28="Centro no valido",2,1)</f>
        <v>1</v>
      </c>
      <c r="V28" s="54">
        <f aca="true" t="shared" si="11" ref="V28:V33">IF(I28="FUNCION NO VALIDA",2,1)</f>
        <v>1</v>
      </c>
      <c r="AA28" s="64"/>
      <c r="AM28" s="111" t="str">
        <f>+Conceptos!C28</f>
        <v>2000060 - COMISION BENEFLEX ALIMENTACION</v>
      </c>
    </row>
    <row r="29" spans="2:39" ht="12.75">
      <c r="B29" s="58"/>
      <c r="C29" s="52"/>
      <c r="D29" s="356">
        <f t="shared" si="3"/>
      </c>
      <c r="E29" s="357"/>
      <c r="F29" s="357"/>
      <c r="G29" s="358"/>
      <c r="H29" s="69"/>
      <c r="I29" s="356">
        <f t="shared" si="4"/>
      </c>
      <c r="J29" s="362" t="str">
        <f t="shared" si="5"/>
        <v>Centro no valido</v>
      </c>
      <c r="K29" s="60"/>
      <c r="L29" s="72"/>
      <c r="M29" s="364">
        <f t="shared" si="0"/>
        <v>0</v>
      </c>
      <c r="N29" s="365"/>
      <c r="O29" s="364">
        <f t="shared" si="6"/>
        <v>0</v>
      </c>
      <c r="P29" s="365"/>
      <c r="Q29" s="364">
        <f t="shared" si="9"/>
        <v>0</v>
      </c>
      <c r="R29" s="366"/>
      <c r="S29" s="153" t="s">
        <v>230</v>
      </c>
      <c r="T29" s="54" t="e">
        <f t="shared" si="8"/>
        <v>#DIV/0!</v>
      </c>
      <c r="U29" s="54">
        <f t="shared" si="10"/>
        <v>1</v>
      </c>
      <c r="V29" s="54">
        <f t="shared" si="11"/>
        <v>1</v>
      </c>
      <c r="AA29" s="64"/>
      <c r="AM29" s="111" t="str">
        <f>+Conceptos!C29</f>
        <v>2000061 - CORREO PORTES Y TELEGRAMAS</v>
      </c>
    </row>
    <row r="30" spans="2:39" ht="12.75">
      <c r="B30" s="58"/>
      <c r="C30" s="52"/>
      <c r="D30" s="356">
        <f t="shared" si="3"/>
      </c>
      <c r="E30" s="357"/>
      <c r="F30" s="357"/>
      <c r="G30" s="358"/>
      <c r="H30" s="69"/>
      <c r="I30" s="356">
        <f t="shared" si="4"/>
      </c>
      <c r="J30" s="362" t="str">
        <f t="shared" si="5"/>
        <v>Centro no valido</v>
      </c>
      <c r="K30" s="60"/>
      <c r="L30" s="72"/>
      <c r="M30" s="364">
        <f t="shared" si="0"/>
        <v>0</v>
      </c>
      <c r="N30" s="365"/>
      <c r="O30" s="364">
        <f t="shared" si="6"/>
        <v>0</v>
      </c>
      <c r="P30" s="365"/>
      <c r="Q30" s="364">
        <f t="shared" si="9"/>
        <v>0</v>
      </c>
      <c r="R30" s="366"/>
      <c r="S30" s="153" t="s">
        <v>230</v>
      </c>
      <c r="T30" s="54" t="e">
        <f t="shared" si="8"/>
        <v>#DIV/0!</v>
      </c>
      <c r="U30" s="54">
        <f t="shared" si="10"/>
        <v>1</v>
      </c>
      <c r="V30" s="54">
        <f t="shared" si="11"/>
        <v>1</v>
      </c>
      <c r="AA30" s="64"/>
      <c r="AM30" s="111" t="str">
        <f>+Conceptos!C30</f>
        <v>2000252 - DERECHOS AUTOR REGALIA MUSICA AMBIENTAL</v>
      </c>
    </row>
    <row r="31" spans="2:39" ht="12.75">
      <c r="B31" s="58"/>
      <c r="C31" s="52"/>
      <c r="D31" s="356">
        <f t="shared" si="3"/>
      </c>
      <c r="E31" s="357"/>
      <c r="F31" s="357"/>
      <c r="G31" s="358"/>
      <c r="H31" s="69"/>
      <c r="I31" s="356">
        <f t="shared" si="4"/>
      </c>
      <c r="J31" s="362" t="str">
        <f t="shared" si="5"/>
        <v>Centro no valido</v>
      </c>
      <c r="K31" s="60"/>
      <c r="L31" s="72"/>
      <c r="M31" s="364">
        <f t="shared" si="0"/>
        <v>0</v>
      </c>
      <c r="N31" s="365"/>
      <c r="O31" s="364">
        <f t="shared" si="6"/>
        <v>0</v>
      </c>
      <c r="P31" s="365"/>
      <c r="Q31" s="364">
        <f t="shared" si="9"/>
        <v>0</v>
      </c>
      <c r="R31" s="366"/>
      <c r="S31" s="153" t="s">
        <v>230</v>
      </c>
      <c r="T31" s="54" t="e">
        <f t="shared" si="8"/>
        <v>#DIV/0!</v>
      </c>
      <c r="U31" s="54">
        <f t="shared" si="10"/>
        <v>1</v>
      </c>
      <c r="V31" s="54">
        <f t="shared" si="11"/>
        <v>1</v>
      </c>
      <c r="AA31" s="64"/>
      <c r="AM31" s="111" t="str">
        <f>+Conceptos!C31</f>
        <v>2000233 - DESARROLLO PROFESORAL</v>
      </c>
    </row>
    <row r="32" spans="2:39" ht="12.75">
      <c r="B32" s="58"/>
      <c r="C32" s="52"/>
      <c r="D32" s="356">
        <f t="shared" si="3"/>
      </c>
      <c r="E32" s="357"/>
      <c r="F32" s="357"/>
      <c r="G32" s="358"/>
      <c r="H32" s="69"/>
      <c r="I32" s="356">
        <f t="shared" si="4"/>
      </c>
      <c r="J32" s="362" t="str">
        <f t="shared" si="5"/>
        <v>Centro no valido</v>
      </c>
      <c r="K32" s="60"/>
      <c r="L32" s="72"/>
      <c r="M32" s="364">
        <f t="shared" si="0"/>
        <v>0</v>
      </c>
      <c r="N32" s="365"/>
      <c r="O32" s="364">
        <f t="shared" si="6"/>
        <v>0</v>
      </c>
      <c r="P32" s="365"/>
      <c r="Q32" s="364">
        <f t="shared" si="9"/>
        <v>0</v>
      </c>
      <c r="R32" s="366"/>
      <c r="S32" s="153" t="s">
        <v>230</v>
      </c>
      <c r="T32" s="54" t="e">
        <f t="shared" si="8"/>
        <v>#DIV/0!</v>
      </c>
      <c r="U32" s="54">
        <f t="shared" si="10"/>
        <v>1</v>
      </c>
      <c r="V32" s="54">
        <f t="shared" si="11"/>
        <v>1</v>
      </c>
      <c r="AA32" s="64"/>
      <c r="AM32" s="111" t="str">
        <f>+Conceptos!C32</f>
        <v>2000043 - DIGITACION Y ENCUESTAS</v>
      </c>
    </row>
    <row r="33" spans="2:39" ht="12.75">
      <c r="B33" s="58"/>
      <c r="C33" s="52"/>
      <c r="D33" s="356">
        <f t="shared" si="3"/>
      </c>
      <c r="E33" s="357"/>
      <c r="F33" s="357"/>
      <c r="G33" s="358"/>
      <c r="H33" s="69"/>
      <c r="I33" s="356">
        <f t="shared" si="4"/>
      </c>
      <c r="J33" s="362" t="str">
        <f t="shared" si="5"/>
        <v>Centro no valido</v>
      </c>
      <c r="K33" s="60"/>
      <c r="L33" s="72"/>
      <c r="M33" s="364">
        <f t="shared" si="0"/>
        <v>0</v>
      </c>
      <c r="N33" s="365"/>
      <c r="O33" s="364">
        <f t="shared" si="6"/>
        <v>0</v>
      </c>
      <c r="P33" s="365"/>
      <c r="Q33" s="364">
        <f t="shared" si="9"/>
        <v>0</v>
      </c>
      <c r="R33" s="366"/>
      <c r="S33" s="153" t="s">
        <v>230</v>
      </c>
      <c r="T33" s="54" t="e">
        <f t="shared" si="8"/>
        <v>#DIV/0!</v>
      </c>
      <c r="U33" s="54">
        <f t="shared" si="10"/>
        <v>1</v>
      </c>
      <c r="V33" s="54">
        <f t="shared" si="11"/>
        <v>1</v>
      </c>
      <c r="AA33" s="64"/>
      <c r="AM33" s="111" t="str">
        <f>+Conceptos!C33</f>
        <v>2000044 - DIGITACON EN/STA LABOR OCASIONAL ES/ANTE</v>
      </c>
    </row>
    <row r="34" spans="2:39" ht="12.75">
      <c r="B34" s="58"/>
      <c r="C34" s="52"/>
      <c r="D34" s="356">
        <f t="shared" si="3"/>
      </c>
      <c r="E34" s="357"/>
      <c r="F34" s="357"/>
      <c r="G34" s="358"/>
      <c r="H34" s="69"/>
      <c r="I34" s="356">
        <f t="shared" si="4"/>
      </c>
      <c r="J34" s="362" t="str">
        <f t="shared" si="5"/>
        <v>Centro no valido</v>
      </c>
      <c r="K34" s="60"/>
      <c r="L34" s="72"/>
      <c r="M34" s="364">
        <f t="shared" si="0"/>
        <v>0</v>
      </c>
      <c r="N34" s="365"/>
      <c r="O34" s="364">
        <f t="shared" si="6"/>
        <v>0</v>
      </c>
      <c r="P34" s="365"/>
      <c r="Q34" s="364">
        <f>M34+O34</f>
        <v>0</v>
      </c>
      <c r="R34" s="366"/>
      <c r="S34" s="153" t="s">
        <v>230</v>
      </c>
      <c r="T34" s="54" t="e">
        <f t="shared" si="8"/>
        <v>#DIV/0!</v>
      </c>
      <c r="U34" s="54">
        <f>IF(D34="Centro no valido",2,1)</f>
        <v>1</v>
      </c>
      <c r="V34" s="54">
        <f>IF(I34="FUNCION NO VALIDA",2,1)</f>
        <v>1</v>
      </c>
      <c r="AA34" s="64"/>
      <c r="AM34" s="111" t="str">
        <f>+Conceptos!C34</f>
        <v>2000234 - DOTACION PERSONAL NO PROFESIONAL</v>
      </c>
    </row>
    <row r="35" spans="2:39" ht="12.75">
      <c r="B35" s="58"/>
      <c r="C35" s="52"/>
      <c r="D35" s="356">
        <f t="shared" si="3"/>
      </c>
      <c r="E35" s="357"/>
      <c r="F35" s="357"/>
      <c r="G35" s="358"/>
      <c r="H35" s="69"/>
      <c r="I35" s="356">
        <f t="shared" si="4"/>
      </c>
      <c r="J35" s="362" t="str">
        <f t="shared" si="5"/>
        <v>Centro no valido</v>
      </c>
      <c r="K35" s="60"/>
      <c r="L35" s="72"/>
      <c r="M35" s="364">
        <f t="shared" si="0"/>
        <v>0</v>
      </c>
      <c r="N35" s="365"/>
      <c r="O35" s="364">
        <f t="shared" si="6"/>
        <v>0</v>
      </c>
      <c r="P35" s="365"/>
      <c r="Q35" s="364">
        <f>M35+O35</f>
        <v>0</v>
      </c>
      <c r="R35" s="366"/>
      <c r="S35" s="153" t="s">
        <v>230</v>
      </c>
      <c r="T35" s="54" t="e">
        <f t="shared" si="8"/>
        <v>#DIV/0!</v>
      </c>
      <c r="U35" s="54">
        <f>IF(D35="Centro no valido",2,1)</f>
        <v>1</v>
      </c>
      <c r="V35" s="54">
        <f>IF(I35="FUNCION NO VALIDA",2,1)</f>
        <v>1</v>
      </c>
      <c r="AA35" s="64"/>
      <c r="AM35" s="111" t="str">
        <f>+Conceptos!C35</f>
        <v>2000257 - EDICION LIBROS - COEDICION (APORTES)</v>
      </c>
    </row>
    <row r="36" spans="2:39" ht="12.75">
      <c r="B36" s="58"/>
      <c r="C36" s="52"/>
      <c r="D36" s="356">
        <f t="shared" si="3"/>
      </c>
      <c r="E36" s="357"/>
      <c r="F36" s="357"/>
      <c r="G36" s="358"/>
      <c r="H36" s="69"/>
      <c r="I36" s="356">
        <f t="shared" si="4"/>
      </c>
      <c r="J36" s="362" t="str">
        <f t="shared" si="5"/>
        <v>Centro no valido</v>
      </c>
      <c r="K36" s="60"/>
      <c r="L36" s="72"/>
      <c r="M36" s="364">
        <f t="shared" si="0"/>
        <v>0</v>
      </c>
      <c r="N36" s="365"/>
      <c r="O36" s="364">
        <f t="shared" si="6"/>
        <v>0</v>
      </c>
      <c r="P36" s="365"/>
      <c r="Q36" s="364">
        <f>M36+O36</f>
        <v>0</v>
      </c>
      <c r="R36" s="366"/>
      <c r="S36" s="153" t="s">
        <v>230</v>
      </c>
      <c r="T36" s="54" t="e">
        <f t="shared" si="8"/>
        <v>#DIV/0!</v>
      </c>
      <c r="U36" s="54">
        <f>IF(D36="Centro no valido",2,1)</f>
        <v>1</v>
      </c>
      <c r="V36" s="54">
        <f>IF(I36="FUNCION NO VALIDA",2,1)</f>
        <v>1</v>
      </c>
      <c r="Z36" s="64">
        <f>COUNTIF(C19:C38,"&gt;0")</f>
        <v>0</v>
      </c>
      <c r="AA36" s="98" t="s">
        <v>220</v>
      </c>
      <c r="AB36" s="54">
        <f>IF(Ver_anexo=1,Anexo!AB110,IF(AVERAGE(AB37:AB38)=1,1,2))</f>
        <v>1</v>
      </c>
      <c r="AC36" s="54">
        <v>1</v>
      </c>
      <c r="AM36" s="111" t="str">
        <f>+Conceptos!C36</f>
        <v>2000255 - EDICION LIBROS - SERV GENERALES</v>
      </c>
    </row>
    <row r="37" spans="2:39" ht="12.75">
      <c r="B37" s="58"/>
      <c r="C37" s="52"/>
      <c r="D37" s="356">
        <f t="shared" si="3"/>
      </c>
      <c r="E37" s="357"/>
      <c r="F37" s="357"/>
      <c r="G37" s="358"/>
      <c r="H37" s="69"/>
      <c r="I37" s="356">
        <f t="shared" si="4"/>
      </c>
      <c r="J37" s="362" t="str">
        <f t="shared" si="5"/>
        <v>Centro no valido</v>
      </c>
      <c r="K37" s="60"/>
      <c r="L37" s="72"/>
      <c r="M37" s="364">
        <f t="shared" si="0"/>
        <v>0</v>
      </c>
      <c r="N37" s="365"/>
      <c r="O37" s="364">
        <f t="shared" si="6"/>
        <v>0</v>
      </c>
      <c r="P37" s="365"/>
      <c r="Q37" s="364">
        <f>M37+O37</f>
        <v>0</v>
      </c>
      <c r="R37" s="366"/>
      <c r="S37" s="153" t="s">
        <v>230</v>
      </c>
      <c r="T37" s="54" t="e">
        <f t="shared" si="8"/>
        <v>#DIV/0!</v>
      </c>
      <c r="U37" s="54">
        <f>IF(D37="Centro no valido",2,1)</f>
        <v>1</v>
      </c>
      <c r="V37" s="54">
        <f>IF(I37="FUNCION NO VALIDA",2,1)</f>
        <v>1</v>
      </c>
      <c r="Z37" s="64">
        <f>COUNTIF(H19:H38,"&gt;0")</f>
        <v>0</v>
      </c>
      <c r="AA37" s="98" t="s">
        <v>63</v>
      </c>
      <c r="AB37" s="54">
        <f>IF(Ver_anexo=1,Anexo!AB111,IF(Z36-Z37=0,1,2))</f>
        <v>1</v>
      </c>
      <c r="AC37" s="54">
        <v>1</v>
      </c>
      <c r="AM37" s="111" t="str">
        <f>+Conceptos!C37</f>
        <v>2000253 - EDICION LIBROS DERECHOS AUTOR Y REGALIAS</v>
      </c>
    </row>
    <row r="38" spans="2:39" ht="13.5" thickBot="1">
      <c r="B38" s="58"/>
      <c r="C38" s="53"/>
      <c r="D38" s="359">
        <f t="shared" si="3"/>
      </c>
      <c r="E38" s="360"/>
      <c r="F38" s="360"/>
      <c r="G38" s="361"/>
      <c r="H38" s="70"/>
      <c r="I38" s="359">
        <f t="shared" si="4"/>
      </c>
      <c r="J38" s="363" t="str">
        <f t="shared" si="5"/>
        <v>Centro no valido</v>
      </c>
      <c r="K38" s="60"/>
      <c r="L38" s="73"/>
      <c r="M38" s="367">
        <f t="shared" si="0"/>
        <v>0</v>
      </c>
      <c r="N38" s="368"/>
      <c r="O38" s="367">
        <f t="shared" si="6"/>
        <v>0</v>
      </c>
      <c r="P38" s="368"/>
      <c r="Q38" s="367">
        <f>M38+O38</f>
        <v>0</v>
      </c>
      <c r="R38" s="369"/>
      <c r="S38" s="153" t="s">
        <v>230</v>
      </c>
      <c r="T38" s="54" t="e">
        <f t="shared" si="8"/>
        <v>#DIV/0!</v>
      </c>
      <c r="U38" s="54">
        <f t="shared" si="1"/>
        <v>1</v>
      </c>
      <c r="V38" s="54">
        <f t="shared" si="2"/>
        <v>1</v>
      </c>
      <c r="Z38" s="64">
        <f>COUNTIF(L19:L38,"&gt;0")</f>
        <v>0</v>
      </c>
      <c r="AA38" s="98" t="s">
        <v>62</v>
      </c>
      <c r="AB38" s="54">
        <f>IF(Ver_anexo=1,Anexo!AB112,IF(+Z36-Z38=0,1,2))</f>
        <v>1</v>
      </c>
      <c r="AC38" s="54">
        <v>1</v>
      </c>
      <c r="AM38" s="111" t="str">
        <f>+Conceptos!C38</f>
        <v>2000254 - EDICION LIBROS HONORARIOS</v>
      </c>
    </row>
    <row r="39" spans="2:39" ht="13.5" thickBot="1">
      <c r="B39" s="58"/>
      <c r="C39" s="195">
        <f>IF(Ver_anexo=1,"LA DISTRIBUCION SE RELACIONA EN EL ANEXO","")</f>
      </c>
      <c r="D39" s="195"/>
      <c r="E39" s="195"/>
      <c r="F39" s="195"/>
      <c r="G39" s="195"/>
      <c r="H39" s="195"/>
      <c r="I39" s="195"/>
      <c r="J39" s="195"/>
      <c r="K39" s="60"/>
      <c r="L39" s="80" t="s">
        <v>60</v>
      </c>
      <c r="M39" s="199">
        <v>10000</v>
      </c>
      <c r="N39" s="200"/>
      <c r="O39" s="200"/>
      <c r="P39" s="200"/>
      <c r="Q39" s="201">
        <f>+M39+O39</f>
        <v>10000</v>
      </c>
      <c r="R39" s="202"/>
      <c r="S39" s="59"/>
      <c r="T39" s="154">
        <f>SUMIF(S19:S38,"X",M19:N38)</f>
        <v>0</v>
      </c>
      <c r="AA39" s="98" t="s">
        <v>61</v>
      </c>
      <c r="AB39" s="54">
        <f>IF(Ver_anexo=1,Anexo!AB113,IF(AB43=0,1,2))</f>
        <v>2</v>
      </c>
      <c r="AC39" s="54">
        <v>1</v>
      </c>
      <c r="AM39" s="111" t="str">
        <f>+Conceptos!C39</f>
        <v>2000256 - EDICION LIBROS TRAMITES</v>
      </c>
    </row>
    <row r="40" spans="2:39" ht="4.5" customHeight="1" thickBot="1">
      <c r="B40" s="5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9"/>
      <c r="AM40" s="111" t="str">
        <f>+Conceptos!C40</f>
        <v>2000238 - FOTOCOPIAS</v>
      </c>
    </row>
    <row r="41" spans="2:39" ht="24.75" customHeight="1" thickBot="1">
      <c r="B41" s="58"/>
      <c r="C41" s="61" t="s">
        <v>198</v>
      </c>
      <c r="D41" s="370" t="str">
        <f>Formula!H1</f>
        <v>            DIEZ MIL        </v>
      </c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2"/>
      <c r="S41" s="59"/>
      <c r="AB41" s="100">
        <f>AVERAGE(AB8:AB39)</f>
        <v>1.6666666666666667</v>
      </c>
      <c r="AC41" s="101">
        <f>AVERAGE(AC8:AC38)</f>
        <v>1</v>
      </c>
      <c r="AM41" s="111" t="str">
        <f>+Conceptos!C41</f>
        <v>2000175 - GASTOS DE OBRAS CIVILES</v>
      </c>
    </row>
    <row r="42" spans="2:39" ht="13.5" thickBot="1">
      <c r="B42" s="58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59"/>
      <c r="AB42" s="169">
        <f>SUM(Q19:R38)</f>
        <v>0</v>
      </c>
      <c r="AM42" s="111" t="str">
        <f>+Conceptos!C42</f>
        <v>2000235 - GASTOS DE VIAJE ESTUDIANTES</v>
      </c>
    </row>
    <row r="43" spans="2:39" ht="19.5" customHeight="1">
      <c r="B43" s="58"/>
      <c r="C43" s="61" t="s">
        <v>199</v>
      </c>
      <c r="D43" s="60"/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4"/>
      <c r="S43" s="59"/>
      <c r="AB43" s="169">
        <f>+AB42-Q39</f>
        <v>-10000</v>
      </c>
      <c r="AM43" s="111" t="str">
        <f>+Conceptos!C43</f>
        <v>2000224 - GASTOS DEPORTIVOS Y RECREATIVOS</v>
      </c>
    </row>
    <row r="44" spans="2:39" ht="19.5" customHeight="1">
      <c r="B44" s="58"/>
      <c r="C44" s="60"/>
      <c r="D44" s="60"/>
      <c r="E44" s="225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7"/>
      <c r="S44" s="59"/>
      <c r="AM44" s="111" t="str">
        <f>+Conceptos!C44</f>
        <v>2000225 - GASTOS MEDICOS</v>
      </c>
    </row>
    <row r="45" spans="2:39" ht="19.5" customHeight="1" thickBot="1">
      <c r="B45" s="58"/>
      <c r="C45" s="60"/>
      <c r="D45" s="60"/>
      <c r="E45" s="228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30"/>
      <c r="S45" s="59"/>
      <c r="AM45" s="111" t="str">
        <f>+Conceptos!C45</f>
        <v>2000055 - GASTOS RODAMIENTO</v>
      </c>
    </row>
    <row r="46" spans="2:39" ht="4.5" customHeight="1" thickBot="1">
      <c r="B46" s="58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9"/>
      <c r="AM46" s="111" t="str">
        <f>+Conceptos!C46</f>
        <v>2000004 - HONORARIOS ASESORIA JURIDICA</v>
      </c>
    </row>
    <row r="47" spans="2:39" ht="13.5" thickBot="1">
      <c r="B47" s="58"/>
      <c r="C47" s="61" t="s">
        <v>206</v>
      </c>
      <c r="D47" s="60"/>
      <c r="E47" s="212"/>
      <c r="F47" s="213"/>
      <c r="G47" s="213"/>
      <c r="H47" s="213"/>
      <c r="I47" s="213"/>
      <c r="J47" s="214"/>
      <c r="K47" s="60"/>
      <c r="L47" s="373">
        <f>UPPER(IF(E47=0,"",VLOOKUP(E47,Elabora,2,FALSE)))</f>
      </c>
      <c r="M47" s="374"/>
      <c r="N47" s="374"/>
      <c r="O47" s="374"/>
      <c r="P47" s="374"/>
      <c r="Q47" s="375"/>
      <c r="R47" s="376">
        <f>UPPER(IF(E47=0,"",VLOOKUP(E47,Elabora,3,FALSE)))</f>
      </c>
      <c r="S47" s="59" t="s">
        <v>25</v>
      </c>
      <c r="AM47" s="111" t="str">
        <f>+Conceptos!C47</f>
        <v>2000005 - HONORARIOS ASESORIA TECNICA</v>
      </c>
    </row>
    <row r="48" spans="2:39" ht="4.5" customHeight="1" thickBot="1">
      <c r="B48" s="5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59"/>
      <c r="AM48" s="111" t="str">
        <f>+Conceptos!C48</f>
        <v>2000001 - HONORARIOS AUDITORIA EXTERNA</v>
      </c>
    </row>
    <row r="49" spans="2:39" ht="13.5" thickBot="1">
      <c r="B49" s="58"/>
      <c r="C49" s="61" t="s">
        <v>207</v>
      </c>
      <c r="D49" s="60"/>
      <c r="E49" s="212"/>
      <c r="F49" s="213"/>
      <c r="G49" s="213"/>
      <c r="H49" s="213"/>
      <c r="I49" s="213"/>
      <c r="J49" s="214"/>
      <c r="K49" s="60"/>
      <c r="L49" s="373">
        <f>UPPER(IF(E49=0,"",VLOOKUP(E49,Autoriza,2,FALSE)))</f>
      </c>
      <c r="M49" s="374"/>
      <c r="N49" s="374"/>
      <c r="O49" s="374"/>
      <c r="P49" s="374"/>
      <c r="Q49" s="375"/>
      <c r="R49" s="376">
        <f>UPPER(IF(E49=0,"",VLOOKUP(E49,Autoriza,3,FALSE)))</f>
      </c>
      <c r="S49" s="59" t="s">
        <v>25</v>
      </c>
      <c r="AM49" s="111" t="str">
        <f>+Conceptos!C49</f>
        <v>2000003 - HONORARIOS AVALUOS</v>
      </c>
    </row>
    <row r="50" spans="2:39" ht="13.5" thickBot="1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AM50" s="111" t="str">
        <f>+Conceptos!C50</f>
        <v>2000010 - HONORARIOS LABOR OCASIONAL ESTUDIANTE</v>
      </c>
    </row>
    <row r="51" ht="12.75">
      <c r="AM51" s="111" t="str">
        <f>+Conceptos!C51</f>
        <v>2000006 - HONORARIOS PERSONAL PROFESIONAL</v>
      </c>
    </row>
    <row r="52" ht="12.75">
      <c r="AM52" s="111" t="str">
        <f>+Conceptos!C52</f>
        <v>2000007 - HONORARIOS PERSONAS EXTRANJERAS</v>
      </c>
    </row>
    <row r="53" ht="12.75">
      <c r="AM53" s="111" t="str">
        <f>+Conceptos!C53</f>
        <v>2000000 - HONORARIOS REVISORIA FISCAL</v>
      </c>
    </row>
    <row r="54" ht="12.75">
      <c r="AM54" s="111" t="str">
        <f>+Conceptos!C54</f>
        <v>2000229 - IMPUESTO DE SALIDA</v>
      </c>
    </row>
    <row r="55" ht="12.75">
      <c r="AM55" s="111" t="str">
        <f>+Conceptos!C55</f>
        <v>2000223 - INSCRIP SEM/RIO CURSO EMP/ADO NO PROFESI</v>
      </c>
    </row>
    <row r="56" ht="12.75">
      <c r="AM56" s="111" t="str">
        <f>+Conceptos!C56</f>
        <v>2000222 - INSCRIP SEM/RIO CURSO EMPLEADO PROFESION</v>
      </c>
    </row>
    <row r="57" ht="12.75">
      <c r="AM57" s="111" t="str">
        <f>+Conceptos!C57</f>
        <v>2000008 - INSCRIPCIONES CURSOS ESTUDIANTES</v>
      </c>
    </row>
    <row r="58" ht="12.75">
      <c r="AM58" s="111" t="str">
        <f>+Conceptos!C58</f>
        <v>2000094 - INSTALACION DE EQUIPOS</v>
      </c>
    </row>
    <row r="59" ht="12.75">
      <c r="AM59" s="111" t="str">
        <f>+Conceptos!C59</f>
        <v>2000072 - INSTALACION PUNTOS DE CABLEADO ESTRUCTUR</v>
      </c>
    </row>
    <row r="60" ht="12.75">
      <c r="AM60" s="111" t="str">
        <f>+Conceptos!C60</f>
        <v>2000093 - INSTALACIONES ELECTRICAS</v>
      </c>
    </row>
    <row r="61" ht="12.75">
      <c r="AM61" s="111" t="str">
        <f>+Conceptos!C61</f>
        <v>2000059 - INTEGRALES DE SALUD</v>
      </c>
    </row>
    <row r="62" ht="12.75">
      <c r="AM62" s="111" t="str">
        <f>+Conceptos!C62</f>
        <v>2000041 - INTERLABORATORIOS</v>
      </c>
    </row>
    <row r="63" ht="12.75">
      <c r="AM63" s="111" t="str">
        <f>+Conceptos!C63</f>
        <v>2000081 - MANTENIMIENTO AUDIO, SONIDO, VIDEO Y PRO</v>
      </c>
    </row>
    <row r="64" ht="12.75">
      <c r="AM64" s="111" t="str">
        <f>+Conceptos!C64</f>
        <v>2000079 - MANTENIMIENTO BACKUP</v>
      </c>
    </row>
    <row r="65" ht="12.75">
      <c r="AM65" s="111" t="str">
        <f>+Conceptos!C65</f>
        <v>2000073 - MANTENIMIENTO CUARTO TECNICO</v>
      </c>
    </row>
    <row r="66" ht="12.75">
      <c r="AM66" s="111" t="str">
        <f>+Conceptos!C66</f>
        <v>2000083 - MANTENIMIENTO EQUIPO DE COMPUTACION</v>
      </c>
    </row>
    <row r="67" ht="12.75">
      <c r="AM67" s="111" t="str">
        <f>+Conceptos!C67</f>
        <v>2000077 - MANTENIMIENTO EQUIPO DE COMUNICACION</v>
      </c>
    </row>
    <row r="68" ht="12.75">
      <c r="AM68" s="111" t="str">
        <f>+Conceptos!C68</f>
        <v>2000068 - MANTENIMIENTO EQUIPO PRODUCCION AUDIOVIS</v>
      </c>
    </row>
    <row r="69" ht="12.75">
      <c r="AM69" s="111" t="str">
        <f>+Conceptos!C69</f>
        <v>2000074 - MANTENIMIENTO EQUIPO RED, TELECOMUNICACI</v>
      </c>
    </row>
    <row r="70" ht="12.75">
      <c r="AM70" s="111" t="str">
        <f>+Conceptos!C70</f>
        <v>2000085 - MANTENIMIENTO SERVIDORES</v>
      </c>
    </row>
    <row r="71" ht="12.75">
      <c r="AM71" s="111" t="str">
        <f>+Conceptos!C71</f>
        <v>2000064 - MANTENIMIENTO Y REPARACION DE TERRENOS</v>
      </c>
    </row>
    <row r="72" ht="12.75">
      <c r="AM72" s="111" t="str">
        <f>+Conceptos!C72</f>
        <v>2000042 - METROLOGIA</v>
      </c>
    </row>
    <row r="73" ht="12.75">
      <c r="AM73" s="111" t="str">
        <f>+Conceptos!C73</f>
        <v>2000089 - MIDDLEWARE</v>
      </c>
    </row>
    <row r="74" ht="12.75">
      <c r="AM74" s="111" t="str">
        <f>+Conceptos!C74</f>
        <v>2000067 - MMTO. Y REPAR.EQUIPO DE OFICINA</v>
      </c>
    </row>
    <row r="75" ht="12.75">
      <c r="AM75" s="111" t="str">
        <f>+Conceptos!C75</f>
        <v>2000065 - MMTO. Y REPAR.MAQUINARIA Y EQUIPO</v>
      </c>
    </row>
    <row r="76" ht="12.75">
      <c r="AM76" s="111" t="str">
        <f>+Conceptos!C76</f>
        <v>2000063 - MMTO. Y REPARC.FLOTA Y EQUIPO TRANSPORTE</v>
      </c>
    </row>
    <row r="77" ht="12.75">
      <c r="AM77" s="111" t="str">
        <f>+Conceptos!C77</f>
        <v>2000062 - MTO REPAR CONSTRUCCIONES Y EDIFICACIONES</v>
      </c>
    </row>
    <row r="78" ht="12.75">
      <c r="AM78" s="111" t="str">
        <f>+Conceptos!C78</f>
        <v>2000230 - PASAJES TERRESTRES MARITIMOS Y FLUVIALES</v>
      </c>
    </row>
    <row r="79" ht="12.75">
      <c r="AM79" s="111" t="str">
        <f>+Conceptos!C79</f>
        <v>2000249 - PD-APORTES OTRAS ENTIDADES</v>
      </c>
    </row>
    <row r="80" ht="12.75">
      <c r="AM80" s="111" t="str">
        <f>+Conceptos!C80</f>
        <v>2000011 - PD-CONSULTAS COVINOC</v>
      </c>
    </row>
    <row r="81" ht="12.75">
      <c r="AM81" s="111" t="str">
        <f>+Conceptos!C81</f>
        <v>2000025 - PD-CONTRIBUCIONES</v>
      </c>
    </row>
    <row r="82" ht="12.75">
      <c r="AM82" s="111" t="str">
        <f>+Conceptos!C82</f>
        <v>2000251 - PD-CONVENIO MARCO FUNDACION SANTAFE</v>
      </c>
    </row>
    <row r="83" ht="12.75">
      <c r="AM83" s="111" t="str">
        <f>+Conceptos!C83</f>
        <v>2000026 - PD-CUOTAS ADMON SOSTENIMIENTO AFILIACION</v>
      </c>
    </row>
    <row r="84" ht="12.75">
      <c r="AM84" s="111" t="str">
        <f>+Conceptos!C84</f>
        <v>2000046 - PD-ENERGIA ELECTRICA</v>
      </c>
    </row>
    <row r="85" ht="12.75">
      <c r="AM85" s="111" t="str">
        <f>+Conceptos!C85</f>
        <v>2000048 - PD-GAS NATURAL</v>
      </c>
    </row>
    <row r="86" ht="12.75">
      <c r="AM86" s="111" t="str">
        <f>+Conceptos!C86</f>
        <v>2000236 - PD-GASTO REPRESENTACI PERSONA AJENA UNIV</v>
      </c>
    </row>
    <row r="87" ht="12.75">
      <c r="AM87" s="111" t="str">
        <f>+Conceptos!C87</f>
        <v>2000015 - PD-IMPUESTO DE ESTAMPILLAS</v>
      </c>
    </row>
    <row r="88" ht="12.75">
      <c r="AM88" s="111" t="str">
        <f>+Conceptos!C88</f>
        <v>2000261 - PD-IMPUESTO DELINEACION URBANA</v>
      </c>
    </row>
    <row r="89" ht="12.75">
      <c r="AM89" s="111" t="str">
        <f>+Conceptos!C89</f>
        <v>2000049 - PD-INTERNET</v>
      </c>
    </row>
    <row r="90" ht="12.75">
      <c r="AM90" s="111" t="str">
        <f>+Conceptos!C90</f>
        <v>2000250 - PD-PREMIOS</v>
      </c>
    </row>
    <row r="91" ht="12.75">
      <c r="AM91" s="111" t="str">
        <f>+Conceptos!C91</f>
        <v>2000240 - PD-RESTAURANTE APOYO LOGISTICO A CURSOS</v>
      </c>
    </row>
    <row r="92" ht="12.75">
      <c r="AM92" s="111" t="str">
        <f>+Conceptos!C92</f>
        <v>2000050 - PD-SEÑAL POR SATELITE Y CABLE</v>
      </c>
    </row>
    <row r="93" ht="12.75">
      <c r="AM93" s="111" t="str">
        <f>+Conceptos!C93</f>
        <v>2000259 - PD-SERV ASEO OUT</v>
      </c>
    </row>
    <row r="94" ht="12.75">
      <c r="AM94" s="111" t="str">
        <f>+Conceptos!C94</f>
        <v>2000239 - PD-SERV CAFETERIA EMPLEADOS</v>
      </c>
    </row>
    <row r="95" ht="12.75">
      <c r="AM95" s="111" t="str">
        <f>+Conceptos!C95</f>
        <v>2000258 - PD-SERV CAFETERIA OUT</v>
      </c>
    </row>
    <row r="96" ht="12.75">
      <c r="AM96" s="111" t="str">
        <f>+Conceptos!C96</f>
        <v>2000013 - PD-SERV NOTARIALES</v>
      </c>
    </row>
    <row r="97" ht="12.75">
      <c r="AM97" s="111" t="str">
        <f>+Conceptos!C97</f>
        <v>2000260 - PD-SERV PAPELERIA OUT</v>
      </c>
    </row>
    <row r="98" ht="12.75">
      <c r="AM98" s="111" t="str">
        <f>+Conceptos!C98</f>
        <v>2000047 - PD-TELEFONO</v>
      </c>
    </row>
    <row r="99" ht="12.75">
      <c r="AM99" s="111" t="str">
        <f>+Conceptos!C99</f>
        <v>2000014 - PD-TRAMITES Y LICENCIAS</v>
      </c>
    </row>
    <row r="100" ht="12.75">
      <c r="AM100" s="111" t="str">
        <f>+Conceptos!C100</f>
        <v>2000029 - POLIZA CORRIENTE DEBIL</v>
      </c>
    </row>
    <row r="101" ht="12.75">
      <c r="AM101" s="111" t="str">
        <f>+Conceptos!C101</f>
        <v>2000028 - POLIZA CUMPLIMIENTO</v>
      </c>
    </row>
    <row r="102" ht="12.75">
      <c r="AM102" s="111" t="str">
        <f>+Conceptos!C102</f>
        <v>2000032 - POLIZA FLOTA Y EQUIPO TRANSPORTE</v>
      </c>
    </row>
    <row r="103" ht="12.75">
      <c r="AM103" s="111" t="str">
        <f>+Conceptos!C103</f>
        <v>2000036 - POLIZA HOSPITALIZACION Y CIRUGIA</v>
      </c>
    </row>
    <row r="104" ht="12.75">
      <c r="AM104" s="111" t="str">
        <f>+Conceptos!C104</f>
        <v>2000027 - POLIZA MANEJO</v>
      </c>
    </row>
    <row r="105" ht="12.75">
      <c r="AM105" s="111" t="str">
        <f>+Conceptos!C105</f>
        <v>2000037 - POLIZA MEDICINA PREPAGADA</v>
      </c>
    </row>
    <row r="106" ht="12.75">
      <c r="AM106" s="111" t="str">
        <f>+Conceptos!C106</f>
        <v>2000034 - POLIZA OBLIG ACCIDENTE TRANSITO</v>
      </c>
    </row>
    <row r="107" ht="12.75">
      <c r="AM107" s="111" t="str">
        <f>+Conceptos!C107</f>
        <v>2000033 - POLIZA RESPO/LIDAD CIVIL EXTRACONTRACTUA</v>
      </c>
    </row>
    <row r="108" ht="12.75">
      <c r="AM108" s="111" t="str">
        <f>+Conceptos!C108</f>
        <v>2000031 - POLIZA SUSTRACCION Y HURTO</v>
      </c>
    </row>
    <row r="109" ht="12.75">
      <c r="AM109" s="111" t="str">
        <f>+Conceptos!C109</f>
        <v>2000035 - POLIZA TODO RIESGO</v>
      </c>
    </row>
    <row r="110" ht="12.75">
      <c r="AM110" s="111" t="str">
        <f>+Conceptos!C110</f>
        <v>2000030 - POLIZA VIDA COLECTIVA</v>
      </c>
    </row>
    <row r="111" ht="12.75">
      <c r="AM111" s="111" t="str">
        <f>+Conceptos!C111</f>
        <v>2000242 - PUBLICIDAD PROPAGANDA PROMOCION</v>
      </c>
    </row>
    <row r="112" ht="12.75">
      <c r="AM112" s="111" t="str">
        <f>+Conceptos!C112</f>
        <v>2000237 - REGALOS Y OBSEQUIOS</v>
      </c>
    </row>
    <row r="113" ht="12.75">
      <c r="AM113" s="111" t="str">
        <f>+Conceptos!C113</f>
        <v>2000075 - REMODELACION CABLEADO ESTRUCTURADO</v>
      </c>
    </row>
    <row r="114" ht="12.75">
      <c r="AM114" s="111" t="str">
        <f>+Conceptos!C114</f>
        <v>2000082 - REPARACION AUDIO, SONIDO, VIDEO Y PROY</v>
      </c>
    </row>
    <row r="115" ht="12.75">
      <c r="AM115" s="111" t="str">
        <f>+Conceptos!C115</f>
        <v>2000080 - REPARACION BACKUP</v>
      </c>
    </row>
    <row r="116" ht="12.75">
      <c r="AM116" s="111" t="str">
        <f>+Conceptos!C116</f>
        <v>2000084 - REPARACION EQUIPO DE COMPUTACION</v>
      </c>
    </row>
    <row r="117" ht="12.75">
      <c r="AM117" s="111" t="str">
        <f>+Conceptos!C117</f>
        <v>2000078 - REPARACION EQUIPO DE COMUNICACION</v>
      </c>
    </row>
    <row r="118" ht="12.75">
      <c r="AM118" s="111" t="str">
        <f>+Conceptos!C118</f>
        <v>2000069 - REPARACION EQUIPO PRODUCCION AUDIOVISUAL</v>
      </c>
    </row>
    <row r="119" ht="12.75">
      <c r="AM119" s="111" t="str">
        <f>+Conceptos!C119</f>
        <v>2000076 - REPARACION EQUIPO RED, TELECOMUNICACIONE</v>
      </c>
    </row>
    <row r="120" ht="12.75">
      <c r="AM120" s="111" t="str">
        <f>+Conceptos!C120</f>
        <v>2000066 - REPARACION MMTO EQUIPO LABORATORIO</v>
      </c>
    </row>
    <row r="121" ht="12.75">
      <c r="AM121" s="111" t="str">
        <f>+Conceptos!C121</f>
        <v>2000086 - REPARACION SERVIDORES</v>
      </c>
    </row>
    <row r="122" ht="12.75">
      <c r="AM122" s="111" t="str">
        <f>+Conceptos!C122</f>
        <v>2000096 - REPARACIONES LOCATIVAS</v>
      </c>
    </row>
    <row r="123" ht="12.75">
      <c r="AM123" s="111" t="str">
        <f>+Conceptos!C123</f>
        <v>2000090 - SEGURIDAD INFORMATICA</v>
      </c>
    </row>
    <row r="124" ht="12.75">
      <c r="AM124" s="111" t="str">
        <f>+Conceptos!C124</f>
        <v>2000156 - SERV ACABADOS ALFOMBRA SUMI E INSTAL</v>
      </c>
    </row>
    <row r="125" ht="12.75">
      <c r="AM125" s="111" t="str">
        <f>+Conceptos!C125</f>
        <v>2000157 - SERV ACABADOS CIELO RASO PINTURA</v>
      </c>
    </row>
    <row r="126" ht="12.75">
      <c r="AM126" s="111" t="str">
        <f>+Conceptos!C126</f>
        <v>2000158 - SERV ACABADOS MUROS</v>
      </c>
    </row>
    <row r="127" ht="12.75">
      <c r="AM127" s="111" t="str">
        <f>+Conceptos!C127</f>
        <v>2000159 - SERV ACABADOS PISOS</v>
      </c>
    </row>
    <row r="128" ht="12.75">
      <c r="AM128" s="111" t="str">
        <f>+Conceptos!C128</f>
        <v>2000137 - SERV ACCESORIOS CUBIERTA</v>
      </c>
    </row>
    <row r="129" ht="12.75">
      <c r="AM129" s="111" t="str">
        <f>+Conceptos!C129</f>
        <v>2000219 - SERV ACOMPAÑAMIENTO A EVENTOS</v>
      </c>
    </row>
    <row r="130" ht="12.75">
      <c r="AM130" s="111" t="str">
        <f>+Conceptos!C130</f>
        <v>2000220 - SERV ALMACENAMIENTO DE ELEMENTOS</v>
      </c>
    </row>
    <row r="131" ht="12.75">
      <c r="AM131" s="111" t="str">
        <f>+Conceptos!C131</f>
        <v>2000210 - SERV ARREGLO  TABLERO VIDRIO TEMPLADO</v>
      </c>
    </row>
    <row r="132" ht="12.75">
      <c r="AM132" s="111" t="str">
        <f>+Conceptos!C132</f>
        <v>2000097 - SERV ARREGLO ACCESORIOS EN MADERA</v>
      </c>
    </row>
    <row r="133" ht="12.75">
      <c r="AM133" s="111" t="str">
        <f>+Conceptos!C133</f>
        <v>2000115 - SERV ARREGLO ACCESORIOS METALICOS</v>
      </c>
    </row>
    <row r="134" ht="12.75">
      <c r="AM134" s="111" t="str">
        <f>+Conceptos!C134</f>
        <v>2000190 - SERV ARREGLO ACCESORIOS PUERTAS  VIDRIO</v>
      </c>
    </row>
    <row r="135" ht="12.75">
      <c r="AM135" s="111" t="str">
        <f>+Conceptos!C135</f>
        <v>2000182 - SERV ARREGLO ADECU ACCESORIOS Y HERRAJES</v>
      </c>
    </row>
    <row r="136" ht="12.75">
      <c r="AM136" s="111" t="str">
        <f>+Conceptos!C136</f>
        <v>2000116 - SERV ARREGLO CERRADURAS MUEBLE METALICO</v>
      </c>
    </row>
    <row r="137" ht="12.75">
      <c r="AM137" s="111" t="str">
        <f>+Conceptos!C137</f>
        <v>2000191 - SERV ARREGLO CERRADURAS PUERTAS  VIDRIO</v>
      </c>
    </row>
    <row r="138" ht="12.75">
      <c r="AM138" s="111" t="str">
        <f>+Conceptos!C138</f>
        <v>2000138 - SERV ARREGLO DE CANAL CUBIERTA</v>
      </c>
    </row>
    <row r="139" ht="12.75">
      <c r="AM139" s="111" t="str">
        <f>+Conceptos!C139</f>
        <v>2000098 - SERV ARREGLO DE CERRADURAS DE MUEBLES</v>
      </c>
    </row>
    <row r="140" ht="12.75">
      <c r="AM140" s="111" t="str">
        <f>+Conceptos!C140</f>
        <v>2000145 - SERV ARREGLO DE JARDINES</v>
      </c>
    </row>
    <row r="141" ht="12.75">
      <c r="AM141" s="111" t="str">
        <f>+Conceptos!C141</f>
        <v>2000195 - SERV ARREGLO DE SEÑALIZACION EN ACRILICO</v>
      </c>
    </row>
    <row r="142" ht="12.75">
      <c r="AM142" s="111" t="str">
        <f>+Conceptos!C142</f>
        <v>2000196 - SERV ARREGLO DE SEÑALIZACION EN VIDRIO</v>
      </c>
    </row>
    <row r="143" ht="12.75">
      <c r="AM143" s="111" t="str">
        <f>+Conceptos!C143</f>
        <v>2000197 - SERV ARREGLO DE SEÑALIZACION LUMINOSA</v>
      </c>
    </row>
    <row r="144" ht="12.75">
      <c r="AM144" s="111" t="str">
        <f>+Conceptos!C144</f>
        <v>2000198 - SERV ARREGLO DE SEÑALIZACION REFLECTIVA</v>
      </c>
    </row>
    <row r="145" ht="12.75">
      <c r="AM145" s="111" t="str">
        <f>+Conceptos!C145</f>
        <v>2000139 - SERV ARREGLO ESTRUCTURA CUBIERTA</v>
      </c>
    </row>
    <row r="146" ht="12.75">
      <c r="AM146" s="111" t="str">
        <f>+Conceptos!C146</f>
        <v>2000117 - SERV ARREGLO HERRAJES DE MUEBLE METALICO</v>
      </c>
    </row>
    <row r="147" ht="12.75">
      <c r="AM147" s="111" t="str">
        <f>+Conceptos!C147</f>
        <v>2000099 - SERV ARREGLO HERRAJES DE MUEBLES</v>
      </c>
    </row>
    <row r="148" ht="12.75">
      <c r="AM148" s="111" t="str">
        <f>+Conceptos!C148</f>
        <v>2000100 - SERV ARREGLO MOBILIARIO DE EXTERIOR</v>
      </c>
    </row>
    <row r="149" ht="12.75">
      <c r="AM149" s="111" t="str">
        <f>+Conceptos!C149</f>
        <v>2000118 - SERV ARREGLO MOBILIARIO DE EXTERIOR</v>
      </c>
    </row>
    <row r="150" ht="12.75">
      <c r="AM150" s="111" t="str">
        <f>+Conceptos!C150</f>
        <v>2000192 - SERV ARREGLO PUERTAS EN VIDRIO</v>
      </c>
    </row>
    <row r="151" ht="12.75">
      <c r="AM151" s="111" t="str">
        <f>+Conceptos!C151</f>
        <v>2000101 - SERV ARREGLO PUERTAS MADERA</v>
      </c>
    </row>
    <row r="152" ht="12.75">
      <c r="AM152" s="111" t="str">
        <f>+Conceptos!C152</f>
        <v>2000119 - SERV ARREGLO PUERTAS METALICAS</v>
      </c>
    </row>
    <row r="153" ht="12.75">
      <c r="AM153" s="111" t="str">
        <f>+Conceptos!C153</f>
        <v>2000208 - SERV ARREGLO TABLERO EN ACRILICO</v>
      </c>
    </row>
    <row r="154" ht="12.75">
      <c r="AM154" s="111" t="str">
        <f>+Conceptos!C154</f>
        <v>2000209 - SERV ARREGLO TABLERO POLYVISION-SALONES</v>
      </c>
    </row>
    <row r="155" ht="12.75">
      <c r="AM155" s="111" t="str">
        <f>+Conceptos!C155</f>
        <v>2000102 - SERV ARREGLO VENTANAS MADERA</v>
      </c>
    </row>
    <row r="156" ht="12.75">
      <c r="AM156" s="111" t="str">
        <f>+Conceptos!C156</f>
        <v>2000120 - SERV ARREGLO VENTANAS METALICAS</v>
      </c>
    </row>
    <row r="157" ht="12.75">
      <c r="AM157" s="111" t="str">
        <f>+Conceptos!C157</f>
        <v>2000218 - SERV ASEO CUARTOS</v>
      </c>
    </row>
    <row r="158" ht="12.75">
      <c r="AM158" s="111" t="str">
        <f>+Conceptos!C158</f>
        <v>2000140 - SERV ASEO DE CUBIERTAS</v>
      </c>
    </row>
    <row r="159" ht="12.75">
      <c r="AM159" s="111" t="str">
        <f>+Conceptos!C159</f>
        <v>2000141 - SERV ATENCION GOTERAS</v>
      </c>
    </row>
    <row r="160" ht="12.75">
      <c r="AM160" s="111" t="str">
        <f>+Conceptos!C160</f>
        <v>2000183 - SERV CORTE Y RE-INSTAL VIDRIOS O ESPEJOS</v>
      </c>
    </row>
    <row r="161" ht="12.75">
      <c r="AM161" s="111" t="str">
        <f>+Conceptos!C161</f>
        <v>2000184 - SERV DE APLICACION SILICONA</v>
      </c>
    </row>
    <row r="162" ht="12.75">
      <c r="AM162" s="111" t="str">
        <f>+Conceptos!C162</f>
        <v>2000176 - SERV DE APLICACION SOLDADURA</v>
      </c>
    </row>
    <row r="163" ht="12.75">
      <c r="AM163" s="111" t="str">
        <f>+Conceptos!C163</f>
        <v>2000038 - SERV DE ASEO</v>
      </c>
    </row>
    <row r="164" ht="12.75">
      <c r="AM164" s="111" t="str">
        <f>+Conceptos!C164</f>
        <v>2000146 - SERV DE FUMIGACION DE ADOQUINES</v>
      </c>
    </row>
    <row r="165" ht="12.75">
      <c r="AM165" s="111" t="str">
        <f>+Conceptos!C165</f>
        <v>2000177 - SERV DE MANT ACCESORIOS PARTES METALICAS</v>
      </c>
    </row>
    <row r="166" ht="12.75">
      <c r="AM166" s="111" t="str">
        <f>+Conceptos!C166</f>
        <v>2000241 - SERV DE PARQUEADERO</v>
      </c>
    </row>
    <row r="167" ht="12.75">
      <c r="AM167" s="111" t="str">
        <f>+Conceptos!C167</f>
        <v>2000039 - SERV DE VIGILANCIA</v>
      </c>
    </row>
    <row r="168" ht="12.75">
      <c r="AM168" s="111" t="str">
        <f>+Conceptos!C168</f>
        <v>2000160 - SERV ELABORACION CIELO RASO</v>
      </c>
    </row>
    <row r="169" ht="12.75">
      <c r="AM169" s="111" t="str">
        <f>+Conceptos!C169</f>
        <v>2000161 - SERV ELABORACION MURO EN DRYWALL</v>
      </c>
    </row>
    <row r="170" ht="12.75">
      <c r="AM170" s="111" t="str">
        <f>+Conceptos!C170</f>
        <v>2000162 - SERV ELABORACION MURO EN MAMPOSTERIA</v>
      </c>
    </row>
    <row r="171" ht="12.75">
      <c r="AM171" s="111" t="str">
        <f>+Conceptos!C171</f>
        <v>2000163 - SERV ELABORACION PISO BASE</v>
      </c>
    </row>
    <row r="172" ht="12.75">
      <c r="AM172" s="111" t="str">
        <f>+Conceptos!C172</f>
        <v>2000103 - SERV FABRICACION DE ELEMENTOS EN MADERA</v>
      </c>
    </row>
    <row r="173" ht="12.75">
      <c r="AM173" s="111" t="str">
        <f>+Conceptos!C173</f>
        <v>2000121 - SERV FABRICACION DE ELEMENTOS METALICOS</v>
      </c>
    </row>
    <row r="174" ht="12.75">
      <c r="AM174" s="111" t="str">
        <f>+Conceptos!C174</f>
        <v>2000104 - SERV FABRICACION DE PIEZAS EN MADERA</v>
      </c>
    </row>
    <row r="175" ht="12.75">
      <c r="AM175" s="111" t="str">
        <f>+Conceptos!C175</f>
        <v>2000122 - SERV FABRICACION PIEZAS METALICOS</v>
      </c>
    </row>
    <row r="176" ht="12.75">
      <c r="AM176" s="111" t="str">
        <f>+Conceptos!C176</f>
        <v>2000147 - SERV FUMIGACION DE JARDINES ZONAS VERDES</v>
      </c>
    </row>
    <row r="177" ht="12.75">
      <c r="AM177" s="111" t="str">
        <f>+Conceptos!C177</f>
        <v>2000057 - SERV GENERAL APOYO LOGISTICO CURSOS</v>
      </c>
    </row>
    <row r="178" ht="12.75">
      <c r="AM178" s="111" t="str">
        <f>+Conceptos!C178</f>
        <v>2000142 - SERV IMPERMEABILIZACION CUBIERTA PLANA</v>
      </c>
    </row>
    <row r="179" ht="12.75">
      <c r="AM179" s="111" t="str">
        <f>+Conceptos!C179</f>
        <v>2000164 - SERV IMPERMEABILIZACIONES DE ESTRUCTURAS</v>
      </c>
    </row>
    <row r="180" ht="12.75">
      <c r="AM180" s="111" t="str">
        <f>+Conceptos!C180</f>
        <v>2000165 - SERV IMPERMEABILIZACIONES MUROS EN MAMPO</v>
      </c>
    </row>
    <row r="181" ht="12.75">
      <c r="AM181" s="111" t="str">
        <f>+Conceptos!C181</f>
        <v>2000166 - SERV IMPERMEABILIZACIONES PISOS</v>
      </c>
    </row>
    <row r="182" ht="12.75">
      <c r="AM182" s="111" t="str">
        <f>+Conceptos!C182</f>
        <v>2000133 - SERV INSTALACION ACCESORIOS</v>
      </c>
    </row>
    <row r="183" ht="12.75">
      <c r="AM183" s="111" t="str">
        <f>+Conceptos!C183</f>
        <v>2000058 - SERV LABOR OCASION ESTUDIANT</v>
      </c>
    </row>
    <row r="184" ht="12.75">
      <c r="AM184" s="111" t="str">
        <f>+Conceptos!C184</f>
        <v>2000167 - SERV LAVADO Y MANTENIMIENTO ALFOMBRA</v>
      </c>
    </row>
    <row r="185" ht="12.75">
      <c r="AM185" s="111" t="str">
        <f>+Conceptos!C185</f>
        <v>2000199 - SERV MANTEN BANDAS ANTIDESLIZANTES</v>
      </c>
    </row>
    <row r="186" ht="12.75">
      <c r="AM186" s="111" t="str">
        <f>+Conceptos!C186</f>
        <v>2000247 - SERV MEDICOS Y MEDICAMENTOS  ESTUDIANT</v>
      </c>
    </row>
    <row r="187" ht="12.75">
      <c r="AM187" s="111" t="str">
        <f>+Conceptos!C187</f>
        <v>2000143 - SERV PINTURA CUBIERTA</v>
      </c>
    </row>
    <row r="188" ht="12.75">
      <c r="AM188" s="111" t="str">
        <f>+Conceptos!C188</f>
        <v>2000105 - SERV PINTURA MUEBLES</v>
      </c>
    </row>
    <row r="189" ht="12.75">
      <c r="AM189" s="111" t="str">
        <f>+Conceptos!C189</f>
        <v>2000123 - SERV PINTURA MUEBLES METALICOS</v>
      </c>
    </row>
    <row r="190" ht="12.75">
      <c r="AM190" s="111" t="str">
        <f>+Conceptos!C190</f>
        <v>2000106 - SERV PINTURA PUERTAS EN MADERA</v>
      </c>
    </row>
    <row r="191" ht="12.75">
      <c r="AM191" s="111" t="str">
        <f>+Conceptos!C191</f>
        <v>2000124 - SERV PINTURA PUERTAS METALICA</v>
      </c>
    </row>
    <row r="192" ht="12.75">
      <c r="AM192" s="111" t="str">
        <f>+Conceptos!C192</f>
        <v>2000107 - SERV PINTURA VENTANERIA EN MADERA</v>
      </c>
    </row>
    <row r="193" ht="12.75">
      <c r="AM193" s="111" t="str">
        <f>+Conceptos!C193</f>
        <v>2000125 - SERV PINTURA VENTANERIA METALICA</v>
      </c>
    </row>
    <row r="194" ht="12.75">
      <c r="AM194" s="111" t="str">
        <f>+Conceptos!C194</f>
        <v>2000148 - SERV PODA DE ARBOLES</v>
      </c>
    </row>
    <row r="195" ht="12.75">
      <c r="AM195" s="111" t="str">
        <f>+Conceptos!C195</f>
        <v>2000144 - SERV REEMPLAZO TEJA DE CUBIERTA</v>
      </c>
    </row>
    <row r="196" ht="12.75">
      <c r="AM196" s="111" t="str">
        <f>+Conceptos!C196</f>
        <v>2000168 - SERV REFORZ ELEMENTOS NO ESTRUCTURALES</v>
      </c>
    </row>
    <row r="197" ht="12.75">
      <c r="AM197" s="111" t="str">
        <f>+Conceptos!C197</f>
        <v>2000169 - SERV REFORZ ESTRUCTURAS EN CONCRETO</v>
      </c>
    </row>
    <row r="198" ht="12.75">
      <c r="AM198" s="111" t="str">
        <f>+Conceptos!C198</f>
        <v>2000170 - SERV REFORZ ESTRUCTURAS EN MADERA</v>
      </c>
    </row>
    <row r="199" ht="12.75">
      <c r="AM199" s="111" t="str">
        <f>+Conceptos!C199</f>
        <v>2000171 - SERV REFORZ ESTRUCTURAS METALICAS</v>
      </c>
    </row>
    <row r="200" ht="12.75">
      <c r="AM200" s="111" t="str">
        <f>+Conceptos!C200</f>
        <v>2000211 - SERV REINSTAL CORCHOS O CARTELERAS INFOR</v>
      </c>
    </row>
    <row r="201" ht="12.75">
      <c r="AM201" s="111" t="str">
        <f>+Conceptos!C201</f>
        <v>2000134 - SERV REINSTAL CORTINA, BLACKOUT, TELONES</v>
      </c>
    </row>
    <row r="202" ht="12.75">
      <c r="AM202" s="111" t="str">
        <f>+Conceptos!C202</f>
        <v>2000172 - SERV RESANES Y ACABADOS CIELO RASO</v>
      </c>
    </row>
    <row r="203" ht="12.75">
      <c r="AM203" s="111" t="str">
        <f>+Conceptos!C203</f>
        <v>2000173 - SERV RESANES Y ACABADOS MUROS</v>
      </c>
    </row>
    <row r="204" ht="12.75">
      <c r="AM204" s="111" t="str">
        <f>+Conceptos!C204</f>
        <v>2000181 - SERV SUM APLIC ANTICORROSIVOS Y PINTURAS</v>
      </c>
    </row>
    <row r="205" ht="12.75">
      <c r="AM205" s="111" t="str">
        <f>+Conceptos!C205</f>
        <v>2000136 - SERV SUM E INSTAL  BLACKOUT, TELONES</v>
      </c>
    </row>
    <row r="206" ht="12.75">
      <c r="AM206" s="111" t="str">
        <f>+Conceptos!C206</f>
        <v>2000185 - SERV SUM E INSTAL ACCESORIOS Y HERRAJES</v>
      </c>
    </row>
    <row r="207" ht="12.75">
      <c r="AM207" s="111" t="str">
        <f>+Conceptos!C207</f>
        <v>2000214 - SERV SUM E INSTAL CORCHOS O CARTELERAS</v>
      </c>
    </row>
    <row r="208" ht="12.75">
      <c r="AM208" s="111" t="str">
        <f>+Conceptos!C208</f>
        <v>2000179 - SERV SUM E INSTAL PARTES METALICAS</v>
      </c>
    </row>
    <row r="209" ht="12.75">
      <c r="AM209" s="111" t="str">
        <f>+Conceptos!C209</f>
        <v>2000217 - SERV SUM E INSTAL TABLEROS VIDRIO TEMPL</v>
      </c>
    </row>
    <row r="210" ht="12.75">
      <c r="AM210" s="111" t="str">
        <f>+Conceptos!C210</f>
        <v>2000187 - SERV SUM E INSTAL VIDRIO CRUDO</v>
      </c>
    </row>
    <row r="211" ht="12.75">
      <c r="AM211" s="111" t="str">
        <f>+Conceptos!C211</f>
        <v>2000188 - SERV SUM E INSTAL VIDRIO LAMINADO</v>
      </c>
    </row>
    <row r="212" ht="12.75">
      <c r="AM212" s="111" t="str">
        <f>+Conceptos!C212</f>
        <v>2000174 - SERV SUM E INSTALA ATRAPAMUGRES</v>
      </c>
    </row>
    <row r="213" ht="12.75">
      <c r="AM213" s="111" t="str">
        <f>+Conceptos!C213</f>
        <v>2000130 - SERV SUM HERRAJES DE MUEBLES METALICOS</v>
      </c>
    </row>
    <row r="214" ht="12.75">
      <c r="AM214" s="111" t="str">
        <f>+Conceptos!C214</f>
        <v>2000215 - SERV SUM INSTAL TABLEROS EN ACRILICO</v>
      </c>
    </row>
    <row r="215" ht="12.75">
      <c r="AM215" s="111" t="str">
        <f>+Conceptos!C215</f>
        <v>2000189 - SERV SUM INSTAL VIDRIO TEMPLADO-LAMINADO</v>
      </c>
    </row>
    <row r="216" ht="12.75">
      <c r="AM216" s="111" t="str">
        <f>+Conceptos!C216</f>
        <v>2000216 - SERV SUMIN E INSTAL TABLEROS POLYVISION</v>
      </c>
    </row>
    <row r="217" ht="12.75">
      <c r="AM217" s="111" t="str">
        <f>+Conceptos!C217</f>
        <v>2000135 - SERV SUMINISTRO ACCESORIOS CORTINAS</v>
      </c>
    </row>
    <row r="218" ht="12.75">
      <c r="AM218" s="111" t="str">
        <f>+Conceptos!C218</f>
        <v>2000212 - SERV SUMINISTRO ACCESORIOS TABLEROS</v>
      </c>
    </row>
    <row r="219" ht="12.75">
      <c r="AM219" s="111" t="str">
        <f>+Conceptos!C219</f>
        <v>2000213 - SERV SUMINISTRO E INSTALACION ACCESORIOS</v>
      </c>
    </row>
    <row r="220" ht="12.75">
      <c r="AM220" s="111" t="str">
        <f>+Conceptos!C220</f>
        <v>2000186 - SERV SUMINISTRO E INSTALACION ESPEJOS</v>
      </c>
    </row>
    <row r="221" ht="12.75">
      <c r="AM221" s="111" t="str">
        <f>+Conceptos!C221</f>
        <v>2000112 - SERV SUMINISTRO HERRAJES DE MUEBLES</v>
      </c>
    </row>
    <row r="222" ht="12.75">
      <c r="AM222" s="111" t="str">
        <f>+Conceptos!C222</f>
        <v>2000194 - SERV SUMINISTRO PUERTAS EN VIDRIO</v>
      </c>
    </row>
    <row r="223" ht="12.75">
      <c r="AM223" s="111" t="str">
        <f>+Conceptos!C223</f>
        <v>2000180 - SERV SUMINISTRO SOLDADURA DE PUNTO</v>
      </c>
    </row>
    <row r="224" ht="12.75">
      <c r="AM224" s="111" t="str">
        <f>+Conceptos!C224</f>
        <v>2000221 - SERV TRASLADO DE ELEMENTOS</v>
      </c>
    </row>
    <row r="225" ht="12.75">
      <c r="AM225" s="111" t="str">
        <f>+Conceptos!C225</f>
        <v>2000152 - SERV Y SUM  ACCES. MOBILIARIO ACADEMICO</v>
      </c>
    </row>
    <row r="226" ht="12.75">
      <c r="AM226" s="111" t="str">
        <f>+Conceptos!C226</f>
        <v>2000153 - SERV Y SUM  ACCES. MOBILIARIO OFICINA</v>
      </c>
    </row>
    <row r="227" ht="12.75">
      <c r="AM227" s="111" t="str">
        <f>+Conceptos!C227</f>
        <v>2000113 - SERV Y SUM  ACCESORIOS PARA PUERTAS</v>
      </c>
    </row>
    <row r="228" ht="12.75">
      <c r="AM228" s="111" t="str">
        <f>+Conceptos!C228</f>
        <v>2000131 - SERV Y SUM  ACCESORIOS PARA PUERTAS</v>
      </c>
    </row>
    <row r="229" ht="12.75">
      <c r="AM229" s="111" t="str">
        <f>+Conceptos!C229</f>
        <v>2000114 - SERV Y SUM  ACCESORIOS PARA VENTANERIA</v>
      </c>
    </row>
    <row r="230" ht="12.75">
      <c r="AM230" s="111" t="str">
        <f>+Conceptos!C230</f>
        <v>2000132 - SERV Y SUM  ACCESORIOS PARA VENTANERIA</v>
      </c>
    </row>
    <row r="231" ht="12.75">
      <c r="AM231" s="111" t="str">
        <f>+Conceptos!C231</f>
        <v>2000178 - SERV Y SUM  ACCESORIOS PARTES METALICAS</v>
      </c>
    </row>
    <row r="232" ht="12.75">
      <c r="AM232" s="111" t="str">
        <f>+Conceptos!C232</f>
        <v>2000200 - SERV Y SUM  ACETATOS PARA SEÑALIZACION</v>
      </c>
    </row>
    <row r="233" ht="12.75">
      <c r="AM233" s="111" t="str">
        <f>+Conceptos!C233</f>
        <v>2000201 - SERV Y SUM  BANDAS ANTIDESLIZANTES</v>
      </c>
    </row>
    <row r="234" ht="12.75">
      <c r="AM234" s="111" t="str">
        <f>+Conceptos!C234</f>
        <v>2000108 - SERV Y SUM  CERRADURAS DE MUEBLES</v>
      </c>
    </row>
    <row r="235" ht="12.75">
      <c r="AM235" s="111" t="str">
        <f>+Conceptos!C235</f>
        <v>2000126 - SERV Y SUM  CERRADURAS MUEBLES METALICOS</v>
      </c>
    </row>
    <row r="236" ht="12.75">
      <c r="AM236" s="111" t="str">
        <f>+Conceptos!C236</f>
        <v>2000202 - SERV Y SUM  ELEM NUEVOS DE SEÑALIZACION</v>
      </c>
    </row>
    <row r="237" ht="12.75">
      <c r="AM237" s="111" t="str">
        <f>+Conceptos!C237</f>
        <v>2000109 - SERV Y SUM  ELEMENTOS EN MADERA</v>
      </c>
    </row>
    <row r="238" ht="12.75">
      <c r="AM238" s="111" t="str">
        <f>+Conceptos!C238</f>
        <v>2000127 - SERV Y SUM  ELEMENTOS METALICOS</v>
      </c>
    </row>
    <row r="239" ht="12.75">
      <c r="AM239" s="111" t="str">
        <f>+Conceptos!C239</f>
        <v>2000149 - SERV Y SUM  JARDINES NUEVOS</v>
      </c>
    </row>
    <row r="240" ht="12.75">
      <c r="AM240" s="111" t="str">
        <f>+Conceptos!C240</f>
        <v>2000203 - SERV Y SUM  PELICULA SANDBLASTING</v>
      </c>
    </row>
    <row r="241" ht="12.75">
      <c r="AM241" s="111" t="str">
        <f>+Conceptos!C241</f>
        <v>2000110 - SERV Y SUM  PUERTAS</v>
      </c>
    </row>
    <row r="242" ht="12.75">
      <c r="AM242" s="111" t="str">
        <f>+Conceptos!C242</f>
        <v>2000128 - SERV Y SUM  PUERTAS</v>
      </c>
    </row>
    <row r="243" ht="12.75">
      <c r="AM243" s="111" t="str">
        <f>+Conceptos!C243</f>
        <v>2000204 - SERV Y SUM  SEÑALIZACION EN ACRILICO</v>
      </c>
    </row>
    <row r="244" ht="12.75">
      <c r="AM244" s="111" t="str">
        <f>+Conceptos!C244</f>
        <v>2000205 - SERV Y SUM  SEÑALIZACION EN VIDRIO</v>
      </c>
    </row>
    <row r="245" ht="12.75">
      <c r="AM245" s="111" t="str">
        <f>+Conceptos!C245</f>
        <v>2000206 - SERV Y SUM  SEÑALIZACION LUMINOSA</v>
      </c>
    </row>
    <row r="246" ht="12.75">
      <c r="AM246" s="111" t="str">
        <f>+Conceptos!C246</f>
        <v>2000207 - SERV Y SUM  SEÑALIZACION REFLECTIVA</v>
      </c>
    </row>
    <row r="247" ht="12.75">
      <c r="AM247" s="111" t="str">
        <f>+Conceptos!C247</f>
        <v>2000111 - SERV Y SUM  VENTANAS MADERA</v>
      </c>
    </row>
    <row r="248" ht="12.75">
      <c r="AM248" s="111" t="str">
        <f>+Conceptos!C248</f>
        <v>2000129 - SERV Y SUM  VENTANAS METALICAS</v>
      </c>
    </row>
    <row r="249" ht="12.75">
      <c r="AM249" s="111" t="str">
        <f>+Conceptos!C249</f>
        <v>2000193 - SERV y SUM ACCESORIOS PUERTAS EN VIDRIO</v>
      </c>
    </row>
    <row r="250" ht="12.75">
      <c r="AM250" s="111" t="str">
        <f>+Conceptos!C250</f>
        <v>2000154 - SERV Y SUM MOBILIARIO ACADEMICO</v>
      </c>
    </row>
    <row r="251" ht="12.75">
      <c r="AM251" s="111" t="str">
        <f>+Conceptos!C251</f>
        <v>2000155 - SERV Y SUM MOBILIARIO DE OFICINA</v>
      </c>
    </row>
    <row r="252" ht="12.75">
      <c r="AM252" s="111" t="str">
        <f>+Conceptos!C252</f>
        <v>2000091 - SISTEMAS OPERATIVOS</v>
      </c>
    </row>
    <row r="253" ht="12.75">
      <c r="AM253" s="111" t="str">
        <f>+Conceptos!C253</f>
        <v>2000092 - SITIOS WEB</v>
      </c>
    </row>
    <row r="254" ht="12.75">
      <c r="AM254" s="111" t="str">
        <f>+Conceptos!C254</f>
        <v>2000232 - TASA AEROPORTUARIA</v>
      </c>
    </row>
    <row r="255" ht="12.75">
      <c r="AM255" s="111" t="str">
        <f>+Conceptos!C255</f>
        <v>2000054 - TAXIS Y BUSES</v>
      </c>
    </row>
    <row r="256" ht="12.75">
      <c r="AM256" s="111" t="str">
        <f>+Conceptos!C256</f>
        <v>2000227 - TELEFONO E INTERNET EN VIAJES</v>
      </c>
    </row>
    <row r="257" ht="12.75">
      <c r="AM257" s="111" t="str">
        <f>+Conceptos!C257</f>
        <v>2000056 - TEMPORALES</v>
      </c>
    </row>
    <row r="258" ht="12.75">
      <c r="AM258" s="111" t="str">
        <f>+Conceptos!C258</f>
        <v>2000228 - TIQUETE AEREO</v>
      </c>
    </row>
    <row r="259" ht="12.75">
      <c r="AM259" s="111" t="str">
        <f>+Conceptos!C259</f>
        <v>2000016 - TRAMITE DE VISAS</v>
      </c>
    </row>
    <row r="260" ht="12.75">
      <c r="AM260" s="111" t="str">
        <f>+Conceptos!C260</f>
        <v>2000051 - TRANS MARITIMO NACIONAL PASAJER</v>
      </c>
    </row>
    <row r="261" ht="12.75">
      <c r="AM261" s="111" t="str">
        <f>+Conceptos!C261</f>
        <v>2000052 - TRANSPORTE DE PASAJEROS</v>
      </c>
    </row>
    <row r="262" ht="12.75">
      <c r="AM262" s="111" t="str">
        <f>+Conceptos!C262</f>
        <v>2000231 - TRANSPORTE URBANO (TAXIS Y BUSES)</v>
      </c>
    </row>
    <row r="263" ht="12.75">
      <c r="AM263" s="111" t="str">
        <f>+Conceptos!C263</f>
        <v>2000053 - TRANSPORTES FLETES Y ACARREOS</v>
      </c>
    </row>
    <row r="264" ht="12.75">
      <c r="AM264" s="111">
        <f>+Conceptos!C264</f>
        <v>0</v>
      </c>
    </row>
    <row r="265" ht="12.75">
      <c r="AM265" s="111">
        <f>+Conceptos!C265</f>
        <v>0</v>
      </c>
    </row>
    <row r="266" ht="12.75">
      <c r="AM266" s="111">
        <f>+Conceptos!C266</f>
        <v>0</v>
      </c>
    </row>
    <row r="267" ht="12.75">
      <c r="AM267" s="111">
        <f>+Conceptos!C267</f>
        <v>0</v>
      </c>
    </row>
    <row r="268" ht="12.75">
      <c r="AM268" s="111">
        <f>+Conceptos!C268</f>
        <v>0</v>
      </c>
    </row>
    <row r="269" ht="12.75">
      <c r="AM269" s="111">
        <f>+Conceptos!C269</f>
        <v>0</v>
      </c>
    </row>
    <row r="270" ht="12.75">
      <c r="AM270" s="111">
        <f>+Conceptos!C270</f>
        <v>0</v>
      </c>
    </row>
    <row r="271" ht="12.75">
      <c r="AM271" s="111">
        <f>+Conceptos!C271</f>
        <v>0</v>
      </c>
    </row>
    <row r="272" ht="12.75">
      <c r="AM272" s="111">
        <f>+Conceptos!C272</f>
        <v>0</v>
      </c>
    </row>
    <row r="273" ht="12.75">
      <c r="AM273" s="111">
        <f>+Conceptos!C273</f>
        <v>0</v>
      </c>
    </row>
    <row r="274" ht="12.75">
      <c r="AM274" s="111">
        <f>+Conceptos!C274</f>
        <v>0</v>
      </c>
    </row>
    <row r="275" ht="12.75">
      <c r="AM275" s="111">
        <f>+Conceptos!C275</f>
        <v>0</v>
      </c>
    </row>
    <row r="276" ht="12.75">
      <c r="AM276" s="111">
        <f>+Conceptos!C276</f>
        <v>0</v>
      </c>
    </row>
    <row r="277" ht="12.75">
      <c r="AM277" s="111">
        <f>+Conceptos!C277</f>
        <v>0</v>
      </c>
    </row>
    <row r="278" ht="12.75">
      <c r="AM278" s="111">
        <f>+Conceptos!C278</f>
        <v>0</v>
      </c>
    </row>
    <row r="279" ht="12.75">
      <c r="AM279" s="111">
        <f>+Conceptos!C279</f>
        <v>0</v>
      </c>
    </row>
    <row r="280" ht="12.75">
      <c r="AM280" s="111">
        <f>+Conceptos!C280</f>
        <v>0</v>
      </c>
    </row>
    <row r="281" ht="12.75">
      <c r="AM281" s="111">
        <f>+Conceptos!C281</f>
        <v>0</v>
      </c>
    </row>
    <row r="282" ht="12.75">
      <c r="AM282" s="111">
        <f>+Conceptos!C282</f>
        <v>0</v>
      </c>
    </row>
    <row r="283" ht="12.75">
      <c r="AM283" s="111">
        <f>+Conceptos!C283</f>
        <v>0</v>
      </c>
    </row>
    <row r="284" ht="12.75">
      <c r="AM284" s="111">
        <f>+Conceptos!C284</f>
        <v>0</v>
      </c>
    </row>
    <row r="285" ht="12.75">
      <c r="AM285" s="111">
        <f>+Conceptos!C285</f>
        <v>0</v>
      </c>
    </row>
    <row r="286" ht="12.75">
      <c r="AM286" s="111">
        <f>+Conceptos!C286</f>
        <v>0</v>
      </c>
    </row>
    <row r="287" ht="12.75">
      <c r="AM287" s="111">
        <f>+Conceptos!C287</f>
        <v>0</v>
      </c>
    </row>
    <row r="288" ht="12.75">
      <c r="AM288" s="111">
        <f>+Conceptos!C288</f>
        <v>0</v>
      </c>
    </row>
    <row r="289" ht="12.75">
      <c r="AM289" s="111">
        <f>+Conceptos!C289</f>
        <v>0</v>
      </c>
    </row>
    <row r="290" ht="12.75">
      <c r="AM290" s="111">
        <f>+Conceptos!C290</f>
        <v>0</v>
      </c>
    </row>
    <row r="291" ht="12.75">
      <c r="AM291" s="111">
        <f>+Conceptos!C291</f>
        <v>0</v>
      </c>
    </row>
    <row r="292" ht="12.75">
      <c r="AM292" s="111">
        <f>+Conceptos!C292</f>
        <v>0</v>
      </c>
    </row>
    <row r="293" ht="12.75">
      <c r="AM293" s="111">
        <f>+Conceptos!C293</f>
        <v>0</v>
      </c>
    </row>
    <row r="294" ht="12.75">
      <c r="AM294" s="111">
        <f>+Conceptos!C294</f>
        <v>0</v>
      </c>
    </row>
    <row r="295" ht="12.75">
      <c r="AM295" s="111">
        <f>+Conceptos!C295</f>
        <v>0</v>
      </c>
    </row>
    <row r="296" ht="12.75">
      <c r="AM296" s="111">
        <f>+Conceptos!C296</f>
        <v>0</v>
      </c>
    </row>
    <row r="297" ht="12.75">
      <c r="AM297" s="111">
        <f>+Conceptos!C297</f>
        <v>0</v>
      </c>
    </row>
    <row r="298" ht="12.75">
      <c r="AM298" s="111">
        <f>+Conceptos!C298</f>
        <v>0</v>
      </c>
    </row>
    <row r="299" ht="12.75">
      <c r="AM299" s="111">
        <f>+Conceptos!C299</f>
        <v>0</v>
      </c>
    </row>
    <row r="300" ht="12.75">
      <c r="AM300" s="111">
        <f>+Conceptos!C300</f>
        <v>0</v>
      </c>
    </row>
    <row r="301" ht="12.75">
      <c r="AM301" s="111">
        <f>+Conceptos!C301</f>
        <v>0</v>
      </c>
    </row>
    <row r="302" ht="12.75">
      <c r="AM302" s="111">
        <f>+Conceptos!C302</f>
        <v>0</v>
      </c>
    </row>
    <row r="303" ht="12.75">
      <c r="AM303" s="111">
        <f>+Conceptos!C303</f>
        <v>0</v>
      </c>
    </row>
    <row r="304" ht="12.75">
      <c r="AM304" s="111">
        <f>+Conceptos!C304</f>
        <v>0</v>
      </c>
    </row>
    <row r="305" ht="12.75">
      <c r="AM305" s="111">
        <f>+Conceptos!C305</f>
        <v>0</v>
      </c>
    </row>
    <row r="306" ht="12.75">
      <c r="AM306" s="111">
        <f>+Conceptos!C306</f>
        <v>0</v>
      </c>
    </row>
    <row r="307" ht="12.75">
      <c r="AM307" s="111">
        <f>+Conceptos!C307</f>
        <v>0</v>
      </c>
    </row>
    <row r="308" ht="12.75">
      <c r="AM308" s="111">
        <f>+Conceptos!C308</f>
        <v>0</v>
      </c>
    </row>
    <row r="309" ht="12.75">
      <c r="AM309" s="111">
        <f>+Conceptos!C309</f>
        <v>0</v>
      </c>
    </row>
    <row r="310" ht="12.75">
      <c r="AM310" s="111">
        <f>+Conceptos!C310</f>
        <v>0</v>
      </c>
    </row>
    <row r="311" ht="12.75">
      <c r="AM311" s="111">
        <f>+Conceptos!C311</f>
        <v>0</v>
      </c>
    </row>
    <row r="312" ht="12.75">
      <c r="AM312" s="111">
        <f>+Conceptos!C312</f>
        <v>0</v>
      </c>
    </row>
    <row r="313" ht="12.75">
      <c r="AM313" s="111">
        <f>+Conceptos!C313</f>
        <v>0</v>
      </c>
    </row>
    <row r="314" ht="12.75">
      <c r="AM314" s="111">
        <f>+Conceptos!C314</f>
        <v>0</v>
      </c>
    </row>
    <row r="315" ht="12.75">
      <c r="AM315" s="111">
        <f>+Conceptos!C315</f>
        <v>0</v>
      </c>
    </row>
    <row r="316" ht="12.75">
      <c r="AM316" s="111">
        <f>+Conceptos!C316</f>
        <v>0</v>
      </c>
    </row>
    <row r="317" ht="12.75">
      <c r="AM317" s="111">
        <f>+Conceptos!C317</f>
        <v>0</v>
      </c>
    </row>
    <row r="318" ht="12.75">
      <c r="AM318" s="111">
        <f>+Conceptos!C318</f>
        <v>0</v>
      </c>
    </row>
    <row r="319" ht="12.75">
      <c r="AM319" s="111">
        <f>+Conceptos!C319</f>
        <v>0</v>
      </c>
    </row>
    <row r="320" ht="12.75">
      <c r="AM320" s="111">
        <f>+Conceptos!C320</f>
        <v>0</v>
      </c>
    </row>
    <row r="321" ht="12.75">
      <c r="AM321" s="111">
        <f>+Conceptos!C321</f>
        <v>0</v>
      </c>
    </row>
    <row r="322" ht="12.75">
      <c r="AM322" s="111">
        <f>+Conceptos!C322</f>
        <v>0</v>
      </c>
    </row>
    <row r="323" ht="12.75">
      <c r="AM323" s="111">
        <f>+Conceptos!C323</f>
        <v>0</v>
      </c>
    </row>
    <row r="324" ht="12.75">
      <c r="AM324" s="111">
        <f>+Conceptos!C324</f>
        <v>0</v>
      </c>
    </row>
    <row r="325" ht="12.75">
      <c r="AM325" s="111">
        <f>+Conceptos!C325</f>
        <v>0</v>
      </c>
    </row>
    <row r="326" ht="12.75">
      <c r="AM326" s="111">
        <f>+Conceptos!C326</f>
        <v>0</v>
      </c>
    </row>
    <row r="327" ht="12.75">
      <c r="AM327" s="111">
        <f>+Conceptos!C327</f>
        <v>0</v>
      </c>
    </row>
    <row r="328" ht="12.75">
      <c r="AM328" s="111">
        <f>+Conceptos!C328</f>
        <v>0</v>
      </c>
    </row>
    <row r="329" ht="12.75">
      <c r="AM329" s="111">
        <f>+Conceptos!C329</f>
        <v>0</v>
      </c>
    </row>
    <row r="330" ht="12.75">
      <c r="AM330" s="111">
        <f>+Conceptos!C330</f>
        <v>0</v>
      </c>
    </row>
    <row r="331" ht="12.75">
      <c r="AM331" s="111">
        <f>+Conceptos!C331</f>
        <v>0</v>
      </c>
    </row>
    <row r="332" ht="12.75">
      <c r="AM332" s="111">
        <f>+Conceptos!C332</f>
        <v>0</v>
      </c>
    </row>
    <row r="333" ht="12.75">
      <c r="AM333" s="111">
        <f>+Conceptos!C333</f>
        <v>0</v>
      </c>
    </row>
    <row r="334" ht="12.75">
      <c r="AM334" s="111">
        <f>+Conceptos!C334</f>
        <v>0</v>
      </c>
    </row>
    <row r="335" ht="12.75">
      <c r="AM335" s="111">
        <f>+Conceptos!C335</f>
        <v>0</v>
      </c>
    </row>
    <row r="336" ht="12.75">
      <c r="AM336" s="111">
        <f>+Conceptos!C336</f>
        <v>0</v>
      </c>
    </row>
    <row r="337" ht="12.75">
      <c r="AM337" s="111">
        <f>+Conceptos!C337</f>
        <v>0</v>
      </c>
    </row>
    <row r="338" ht="12.75">
      <c r="AM338" s="111">
        <f>+Conceptos!C338</f>
        <v>0</v>
      </c>
    </row>
    <row r="339" ht="12.75">
      <c r="AM339" s="111">
        <f>+Conceptos!C339</f>
        <v>0</v>
      </c>
    </row>
    <row r="340" ht="12.75">
      <c r="AM340" s="111">
        <f>+Conceptos!C340</f>
        <v>0</v>
      </c>
    </row>
    <row r="341" ht="12.75">
      <c r="AM341" s="111">
        <f>+Conceptos!C341</f>
        <v>0</v>
      </c>
    </row>
    <row r="342" ht="12.75">
      <c r="AM342" s="111">
        <f>+Conceptos!C342</f>
        <v>0</v>
      </c>
    </row>
    <row r="343" ht="12.75">
      <c r="AM343" s="111">
        <f>+Conceptos!C343</f>
        <v>0</v>
      </c>
    </row>
    <row r="344" ht="12.75">
      <c r="AM344" s="111">
        <f>+Conceptos!C344</f>
        <v>0</v>
      </c>
    </row>
    <row r="345" ht="12.75">
      <c r="AM345" s="111">
        <f>+Conceptos!C345</f>
        <v>0</v>
      </c>
    </row>
    <row r="346" ht="12.75">
      <c r="AM346" s="111">
        <f>+Conceptos!C346</f>
        <v>0</v>
      </c>
    </row>
    <row r="347" ht="12.75">
      <c r="AM347" s="111">
        <f>+Conceptos!C347</f>
        <v>0</v>
      </c>
    </row>
    <row r="348" ht="12.75">
      <c r="AM348" s="111">
        <f>+Conceptos!C348</f>
        <v>0</v>
      </c>
    </row>
    <row r="349" ht="12.75">
      <c r="AM349" s="111">
        <f>+Conceptos!C349</f>
        <v>0</v>
      </c>
    </row>
    <row r="350" ht="12.75">
      <c r="AM350" s="111">
        <f>+Conceptos!C350</f>
        <v>0</v>
      </c>
    </row>
    <row r="351" ht="12.75">
      <c r="AM351" s="111">
        <f>+Conceptos!C351</f>
        <v>0</v>
      </c>
    </row>
    <row r="352" ht="12.75">
      <c r="AM352" s="111">
        <f>+Conceptos!C352</f>
        <v>0</v>
      </c>
    </row>
    <row r="353" ht="12.75">
      <c r="AM353" s="111">
        <f>+Conceptos!C353</f>
        <v>0</v>
      </c>
    </row>
    <row r="354" ht="12.75">
      <c r="AM354" s="111">
        <f>+Conceptos!C354</f>
        <v>0</v>
      </c>
    </row>
    <row r="355" ht="12.75">
      <c r="AM355" s="111">
        <f>+Conceptos!C355</f>
        <v>0</v>
      </c>
    </row>
    <row r="356" ht="12.75">
      <c r="AM356" s="111">
        <f>+Conceptos!C356</f>
        <v>0</v>
      </c>
    </row>
    <row r="357" ht="12.75">
      <c r="AM357" s="111">
        <f>+Conceptos!C357</f>
        <v>0</v>
      </c>
    </row>
    <row r="358" ht="12.75">
      <c r="AM358" s="111">
        <f>+Conceptos!C358</f>
        <v>0</v>
      </c>
    </row>
    <row r="359" ht="12.75">
      <c r="AM359" s="111">
        <f>+Conceptos!C359</f>
        <v>0</v>
      </c>
    </row>
    <row r="360" ht="12.75">
      <c r="AM360" s="111">
        <f>+Conceptos!C360</f>
        <v>0</v>
      </c>
    </row>
    <row r="361" ht="12.75">
      <c r="AM361" s="111">
        <f>+Conceptos!C361</f>
        <v>0</v>
      </c>
    </row>
    <row r="362" ht="12.75">
      <c r="AM362" s="111">
        <f>+Conceptos!C362</f>
        <v>0</v>
      </c>
    </row>
    <row r="363" ht="12.75">
      <c r="AM363" s="111">
        <f>+Conceptos!C363</f>
        <v>0</v>
      </c>
    </row>
    <row r="364" ht="12.75">
      <c r="AM364" s="111">
        <f>+Conceptos!C364</f>
        <v>0</v>
      </c>
    </row>
    <row r="365" ht="12.75">
      <c r="AM365" s="111">
        <f>+Conceptos!C365</f>
        <v>0</v>
      </c>
    </row>
    <row r="366" ht="12.75">
      <c r="AM366" s="111">
        <f>+Conceptos!C366</f>
        <v>0</v>
      </c>
    </row>
    <row r="367" ht="12.75">
      <c r="AM367" s="111">
        <f>+Conceptos!C367</f>
        <v>0</v>
      </c>
    </row>
    <row r="368" ht="12.75">
      <c r="AM368" s="111">
        <f>+Conceptos!C368</f>
        <v>0</v>
      </c>
    </row>
    <row r="369" ht="12.75">
      <c r="AM369" s="111">
        <f>+Conceptos!C369</f>
        <v>0</v>
      </c>
    </row>
    <row r="370" ht="12.75">
      <c r="AM370" s="111">
        <f>+Conceptos!C370</f>
        <v>0</v>
      </c>
    </row>
    <row r="371" ht="12.75">
      <c r="AM371" s="111">
        <f>+Conceptos!C371</f>
        <v>0</v>
      </c>
    </row>
    <row r="372" ht="12.75">
      <c r="AM372" s="111">
        <f>+Conceptos!C372</f>
        <v>0</v>
      </c>
    </row>
    <row r="373" ht="12.75">
      <c r="AM373" s="111">
        <f>+Conceptos!C373</f>
        <v>0</v>
      </c>
    </row>
    <row r="374" ht="12.75">
      <c r="AM374" s="111">
        <f>+Conceptos!C374</f>
        <v>0</v>
      </c>
    </row>
    <row r="375" ht="12.75">
      <c r="AM375" s="111">
        <f>+Conceptos!C375</f>
        <v>0</v>
      </c>
    </row>
    <row r="376" ht="12.75">
      <c r="AM376" s="111">
        <f>+Conceptos!C376</f>
        <v>0</v>
      </c>
    </row>
    <row r="377" ht="12.75">
      <c r="AM377" s="111">
        <f>+Conceptos!C377</f>
        <v>0</v>
      </c>
    </row>
    <row r="378" ht="12.75">
      <c r="AM378" s="111">
        <f>+Conceptos!C378</f>
        <v>0</v>
      </c>
    </row>
    <row r="379" ht="12.75">
      <c r="AM379" s="111">
        <f>+Conceptos!C379</f>
        <v>0</v>
      </c>
    </row>
    <row r="380" ht="12.75">
      <c r="AM380" s="111">
        <f>+Conceptos!C380</f>
        <v>0</v>
      </c>
    </row>
    <row r="381" ht="12.75">
      <c r="AM381" s="111">
        <f>+Conceptos!C381</f>
        <v>0</v>
      </c>
    </row>
    <row r="382" ht="12.75">
      <c r="AM382" s="111">
        <f>+Conceptos!C382</f>
        <v>0</v>
      </c>
    </row>
    <row r="383" ht="12.75">
      <c r="AM383" s="111">
        <f>+Conceptos!C383</f>
        <v>0</v>
      </c>
    </row>
    <row r="384" ht="12.75">
      <c r="AM384" s="111">
        <f>+Conceptos!C384</f>
        <v>0</v>
      </c>
    </row>
    <row r="385" ht="12.75">
      <c r="AM385" s="111">
        <f>+Conceptos!C385</f>
        <v>0</v>
      </c>
    </row>
    <row r="386" ht="12.75">
      <c r="AM386" s="111">
        <f>+Conceptos!C386</f>
        <v>0</v>
      </c>
    </row>
    <row r="387" ht="12.75">
      <c r="AM387" s="111">
        <f>+Conceptos!C387</f>
        <v>0</v>
      </c>
    </row>
    <row r="388" ht="12.75">
      <c r="AM388" s="111">
        <f>+Conceptos!C388</f>
        <v>0</v>
      </c>
    </row>
    <row r="389" ht="12.75">
      <c r="AM389" s="111">
        <f>+Conceptos!C389</f>
        <v>0</v>
      </c>
    </row>
    <row r="390" ht="12.75">
      <c r="AM390" s="111">
        <f>+Conceptos!C390</f>
        <v>0</v>
      </c>
    </row>
    <row r="391" ht="12.75">
      <c r="AM391" s="111">
        <f>+Conceptos!C391</f>
        <v>0</v>
      </c>
    </row>
    <row r="392" ht="12.75">
      <c r="AM392" s="111">
        <f>+Conceptos!C392</f>
        <v>0</v>
      </c>
    </row>
    <row r="393" ht="12.75">
      <c r="AM393" s="111">
        <f>+Conceptos!C393</f>
        <v>0</v>
      </c>
    </row>
    <row r="394" ht="12.75">
      <c r="AM394" s="111">
        <f>+Conceptos!C394</f>
        <v>0</v>
      </c>
    </row>
    <row r="395" ht="12.75">
      <c r="AM395" s="111">
        <f>+Conceptos!C395</f>
        <v>0</v>
      </c>
    </row>
    <row r="396" ht="12.75">
      <c r="AM396" s="111">
        <f>+Conceptos!C396</f>
        <v>0</v>
      </c>
    </row>
    <row r="397" ht="12.75">
      <c r="AM397" s="111">
        <f>+Conceptos!C397</f>
        <v>0</v>
      </c>
    </row>
    <row r="398" ht="12.75">
      <c r="AM398" s="111">
        <f>+Conceptos!C398</f>
        <v>0</v>
      </c>
    </row>
    <row r="399" ht="12.75">
      <c r="AM399" s="111">
        <f>+Conceptos!C399</f>
        <v>0</v>
      </c>
    </row>
    <row r="400" ht="12.75">
      <c r="AM400" s="111">
        <f>+Conceptos!C400</f>
        <v>0</v>
      </c>
    </row>
    <row r="401" ht="12.75">
      <c r="AM401" s="111">
        <f>+Conceptos!C401</f>
        <v>0</v>
      </c>
    </row>
    <row r="402" ht="12.75">
      <c r="AM402" s="111">
        <f>+Conceptos!C402</f>
        <v>0</v>
      </c>
    </row>
    <row r="403" ht="12.75">
      <c r="AM403" s="111">
        <f>+Conceptos!C403</f>
        <v>0</v>
      </c>
    </row>
    <row r="404" ht="12.75">
      <c r="AM404" s="111">
        <f>+Conceptos!C404</f>
        <v>0</v>
      </c>
    </row>
    <row r="405" ht="12.75">
      <c r="AM405" s="111">
        <f>+Conceptos!C405</f>
        <v>0</v>
      </c>
    </row>
    <row r="406" ht="12.75">
      <c r="AM406" s="111">
        <f>+Conceptos!C406</f>
        <v>0</v>
      </c>
    </row>
    <row r="407" ht="12.75">
      <c r="AM407" s="111">
        <f>+Conceptos!C407</f>
        <v>0</v>
      </c>
    </row>
    <row r="408" ht="12.75">
      <c r="AM408" s="111">
        <f>+Conceptos!C408</f>
        <v>0</v>
      </c>
    </row>
    <row r="409" ht="12.75">
      <c r="AM409" s="111">
        <f>+Conceptos!C409</f>
        <v>0</v>
      </c>
    </row>
    <row r="410" ht="12.75">
      <c r="AM410" s="111">
        <f>+Conceptos!C410</f>
        <v>0</v>
      </c>
    </row>
    <row r="411" ht="12.75">
      <c r="AM411" s="111">
        <f>+Conceptos!C411</f>
        <v>0</v>
      </c>
    </row>
    <row r="412" ht="12.75">
      <c r="AM412" s="111">
        <f>+Conceptos!C412</f>
        <v>0</v>
      </c>
    </row>
    <row r="413" ht="12.75">
      <c r="AM413" s="111">
        <f>+Conceptos!C413</f>
        <v>0</v>
      </c>
    </row>
    <row r="414" ht="12.75">
      <c r="AM414" s="111">
        <f>+Conceptos!C414</f>
        <v>0</v>
      </c>
    </row>
    <row r="415" ht="12.75">
      <c r="AM415" s="111">
        <f>+Conceptos!C415</f>
        <v>0</v>
      </c>
    </row>
    <row r="416" ht="12.75">
      <c r="AM416" s="111">
        <f>+Conceptos!C416</f>
        <v>0</v>
      </c>
    </row>
    <row r="417" ht="12.75">
      <c r="AM417" s="111">
        <f>+Conceptos!C417</f>
        <v>0</v>
      </c>
    </row>
    <row r="418" ht="12.75">
      <c r="AM418" s="111">
        <f>+Conceptos!C418</f>
        <v>0</v>
      </c>
    </row>
    <row r="419" ht="12.75">
      <c r="AM419" s="111">
        <f>+Conceptos!C419</f>
        <v>0</v>
      </c>
    </row>
    <row r="420" ht="12.75">
      <c r="AM420" s="111">
        <f>+Conceptos!C420</f>
        <v>0</v>
      </c>
    </row>
    <row r="421" ht="12.75">
      <c r="AM421" s="111">
        <f>+Conceptos!C421</f>
        <v>0</v>
      </c>
    </row>
    <row r="422" ht="12.75">
      <c r="AM422" s="111">
        <f>+Conceptos!C422</f>
        <v>0</v>
      </c>
    </row>
    <row r="423" ht="12.75">
      <c r="AM423" s="111">
        <f>+Conceptos!C423</f>
        <v>0</v>
      </c>
    </row>
    <row r="424" ht="12.75">
      <c r="AM424" s="111">
        <f>+Conceptos!C424</f>
        <v>0</v>
      </c>
    </row>
    <row r="425" ht="12.75">
      <c r="AM425" s="111">
        <f>+Conceptos!C425</f>
        <v>0</v>
      </c>
    </row>
    <row r="426" ht="12.75">
      <c r="AM426" s="111">
        <f>+Conceptos!C426</f>
        <v>0</v>
      </c>
    </row>
    <row r="427" ht="12.75">
      <c r="AM427" s="111">
        <f>+Conceptos!C427</f>
        <v>0</v>
      </c>
    </row>
    <row r="428" ht="12.75">
      <c r="AM428" s="111">
        <f>+Conceptos!C428</f>
        <v>0</v>
      </c>
    </row>
    <row r="429" ht="12.75">
      <c r="AM429" s="111">
        <f>+Conceptos!C429</f>
        <v>0</v>
      </c>
    </row>
    <row r="430" ht="12.75">
      <c r="AM430" s="111">
        <f>+Conceptos!C430</f>
        <v>0</v>
      </c>
    </row>
    <row r="431" ht="12.75">
      <c r="AM431" s="111">
        <f>+Conceptos!C431</f>
        <v>0</v>
      </c>
    </row>
    <row r="432" ht="12.75">
      <c r="AM432" s="111">
        <f>+Conceptos!C432</f>
        <v>0</v>
      </c>
    </row>
    <row r="433" ht="12.75">
      <c r="AM433" s="111">
        <f>+Conceptos!C433</f>
        <v>0</v>
      </c>
    </row>
    <row r="434" ht="12.75">
      <c r="AM434" s="111">
        <f>+Conceptos!C434</f>
        <v>0</v>
      </c>
    </row>
    <row r="435" ht="12.75">
      <c r="AM435" s="111">
        <f>+Conceptos!C435</f>
        <v>0</v>
      </c>
    </row>
    <row r="436" ht="12.75">
      <c r="AM436" s="111">
        <f>+Conceptos!C436</f>
        <v>0</v>
      </c>
    </row>
    <row r="437" ht="12.75">
      <c r="AM437" s="111">
        <f>+Conceptos!C437</f>
        <v>0</v>
      </c>
    </row>
    <row r="438" ht="12.75">
      <c r="AM438" s="111">
        <f>+Conceptos!C438</f>
        <v>0</v>
      </c>
    </row>
    <row r="439" ht="12.75">
      <c r="AM439" s="111">
        <f>+Conceptos!C439</f>
        <v>0</v>
      </c>
    </row>
    <row r="440" ht="12.75">
      <c r="AM440" s="111">
        <f>+Conceptos!C440</f>
        <v>0</v>
      </c>
    </row>
    <row r="441" ht="12.75">
      <c r="AM441" s="111">
        <f>+Conceptos!C441</f>
        <v>0</v>
      </c>
    </row>
    <row r="442" ht="12.75">
      <c r="AM442" s="111">
        <f>+Conceptos!C442</f>
        <v>0</v>
      </c>
    </row>
    <row r="443" ht="12.75">
      <c r="AM443" s="111">
        <f>+Conceptos!C443</f>
        <v>0</v>
      </c>
    </row>
    <row r="444" ht="12.75">
      <c r="AM444" s="111">
        <f>+Conceptos!C444</f>
        <v>0</v>
      </c>
    </row>
    <row r="445" ht="12.75">
      <c r="AM445" s="111">
        <f>+Conceptos!C445</f>
        <v>0</v>
      </c>
    </row>
    <row r="446" ht="12.75">
      <c r="AM446" s="111">
        <f>+Conceptos!C446</f>
        <v>0</v>
      </c>
    </row>
    <row r="447" ht="12.75">
      <c r="AM447" s="111">
        <f>+Conceptos!C447</f>
        <v>0</v>
      </c>
    </row>
    <row r="448" ht="12.75">
      <c r="AM448" s="111">
        <f>+Conceptos!C448</f>
        <v>0</v>
      </c>
    </row>
    <row r="449" ht="12.75">
      <c r="AM449" s="111">
        <f>+Conceptos!C449</f>
        <v>0</v>
      </c>
    </row>
    <row r="450" ht="12.75">
      <c r="AM450" s="111">
        <f>+Conceptos!C450</f>
        <v>0</v>
      </c>
    </row>
    <row r="451" ht="12.75">
      <c r="AM451" s="111">
        <f>+Conceptos!C451</f>
        <v>0</v>
      </c>
    </row>
    <row r="452" ht="12.75">
      <c r="AM452" s="111">
        <f>+Conceptos!C452</f>
        <v>0</v>
      </c>
    </row>
    <row r="453" ht="12.75">
      <c r="AM453" s="111">
        <f>+Conceptos!C453</f>
        <v>0</v>
      </c>
    </row>
    <row r="454" ht="12.75">
      <c r="AM454" s="111">
        <f>+Conceptos!C454</f>
        <v>0</v>
      </c>
    </row>
    <row r="455" ht="12.75">
      <c r="AM455" s="111">
        <f>+Conceptos!C455</f>
        <v>0</v>
      </c>
    </row>
    <row r="456" ht="12.75">
      <c r="AM456" s="111">
        <f>+Conceptos!C456</f>
        <v>0</v>
      </c>
    </row>
    <row r="457" ht="12.75">
      <c r="AM457" s="111">
        <f>+Conceptos!C457</f>
        <v>0</v>
      </c>
    </row>
    <row r="458" ht="12.75">
      <c r="AM458" s="111">
        <f>+Conceptos!C458</f>
        <v>0</v>
      </c>
    </row>
    <row r="459" ht="12.75">
      <c r="AM459" s="111">
        <f>+Conceptos!C459</f>
        <v>0</v>
      </c>
    </row>
    <row r="460" ht="12.75">
      <c r="AM460" s="111">
        <f>+Conceptos!C460</f>
        <v>0</v>
      </c>
    </row>
    <row r="461" ht="12.75">
      <c r="AM461" s="111">
        <f>+Conceptos!C461</f>
        <v>0</v>
      </c>
    </row>
    <row r="462" ht="12.75">
      <c r="AM462" s="111">
        <f>+Conceptos!C462</f>
        <v>0</v>
      </c>
    </row>
    <row r="463" ht="12.75">
      <c r="AM463" s="111">
        <f>+Conceptos!C463</f>
        <v>0</v>
      </c>
    </row>
    <row r="464" ht="12.75">
      <c r="AM464" s="111">
        <f>+Conceptos!C464</f>
        <v>0</v>
      </c>
    </row>
    <row r="465" ht="12.75">
      <c r="AM465" s="111">
        <f>+Conceptos!C465</f>
        <v>0</v>
      </c>
    </row>
    <row r="466" ht="12.75">
      <c r="AM466" s="111">
        <f>+Conceptos!C466</f>
        <v>0</v>
      </c>
    </row>
    <row r="467" ht="12.75">
      <c r="AM467" s="111">
        <f>+Conceptos!C467</f>
        <v>0</v>
      </c>
    </row>
    <row r="468" ht="12.75">
      <c r="AM468" s="111">
        <f>+Conceptos!C468</f>
        <v>0</v>
      </c>
    </row>
    <row r="469" ht="12.75">
      <c r="AM469" s="111">
        <f>+Conceptos!C469</f>
        <v>0</v>
      </c>
    </row>
    <row r="470" ht="12.75">
      <c r="AM470" s="111">
        <f>+Conceptos!C470</f>
        <v>0</v>
      </c>
    </row>
    <row r="471" ht="12.75">
      <c r="AM471" s="111">
        <f>+Conceptos!C471</f>
        <v>0</v>
      </c>
    </row>
    <row r="472" ht="12.75">
      <c r="AM472" s="111">
        <f>+Conceptos!C472</f>
        <v>0</v>
      </c>
    </row>
    <row r="473" ht="12.75">
      <c r="AM473" s="111">
        <f>+Conceptos!C473</f>
        <v>0</v>
      </c>
    </row>
    <row r="474" ht="12.75">
      <c r="AM474" s="111">
        <f>+Conceptos!C474</f>
        <v>0</v>
      </c>
    </row>
    <row r="475" ht="12.75">
      <c r="AM475" s="111">
        <f>+Conceptos!C475</f>
        <v>0</v>
      </c>
    </row>
    <row r="476" ht="12.75">
      <c r="AM476" s="111">
        <f>+Conceptos!C476</f>
        <v>0</v>
      </c>
    </row>
    <row r="477" ht="12.75">
      <c r="AM477" s="111">
        <f>+Conceptos!C477</f>
        <v>0</v>
      </c>
    </row>
    <row r="478" ht="12.75">
      <c r="AM478" s="111">
        <f>+Conceptos!C478</f>
        <v>0</v>
      </c>
    </row>
    <row r="479" ht="12.75">
      <c r="AM479" s="111">
        <f>+Conceptos!C479</f>
        <v>0</v>
      </c>
    </row>
    <row r="480" ht="12.75">
      <c r="AM480" s="111">
        <f>+Conceptos!C480</f>
        <v>0</v>
      </c>
    </row>
    <row r="481" ht="12.75">
      <c r="AM481" s="111">
        <f>+Conceptos!C481</f>
        <v>0</v>
      </c>
    </row>
    <row r="482" ht="12.75">
      <c r="AM482" s="111">
        <f>+Conceptos!C482</f>
        <v>0</v>
      </c>
    </row>
    <row r="483" ht="12.75">
      <c r="AM483" s="111">
        <f>+Conceptos!C483</f>
        <v>0</v>
      </c>
    </row>
    <row r="484" ht="12.75">
      <c r="AM484" s="111">
        <f>+Conceptos!C484</f>
        <v>0</v>
      </c>
    </row>
    <row r="485" ht="12.75">
      <c r="AM485" s="111">
        <f>+Conceptos!C485</f>
        <v>0</v>
      </c>
    </row>
    <row r="486" ht="12.75">
      <c r="AM486" s="111">
        <f>+Conceptos!C486</f>
        <v>0</v>
      </c>
    </row>
    <row r="487" ht="12.75">
      <c r="AM487" s="111">
        <f>+Conceptos!C487</f>
        <v>0</v>
      </c>
    </row>
    <row r="488" ht="12.75">
      <c r="AM488" s="111">
        <f>+Conceptos!C488</f>
        <v>0</v>
      </c>
    </row>
    <row r="489" ht="12.75">
      <c r="AM489" s="111">
        <f>+Conceptos!C489</f>
        <v>0</v>
      </c>
    </row>
    <row r="490" ht="12.75">
      <c r="AM490" s="111">
        <f>+Conceptos!C490</f>
        <v>0</v>
      </c>
    </row>
    <row r="491" ht="12.75">
      <c r="AM491" s="111">
        <f>+Conceptos!C491</f>
        <v>0</v>
      </c>
    </row>
    <row r="492" ht="12.75">
      <c r="AM492" s="111">
        <f>+Conceptos!C492</f>
        <v>0</v>
      </c>
    </row>
    <row r="493" ht="12.75">
      <c r="AM493" s="111">
        <f>+Conceptos!C493</f>
        <v>0</v>
      </c>
    </row>
    <row r="494" ht="12.75">
      <c r="AM494" s="111">
        <f>+Conceptos!C494</f>
        <v>0</v>
      </c>
    </row>
    <row r="495" ht="12.75">
      <c r="AM495" s="111">
        <f>+Conceptos!C495</f>
        <v>0</v>
      </c>
    </row>
    <row r="496" ht="12.75">
      <c r="AM496" s="111">
        <f>+Conceptos!C496</f>
        <v>0</v>
      </c>
    </row>
    <row r="497" ht="12.75">
      <c r="AM497" s="111">
        <f>+Conceptos!C497</f>
        <v>0</v>
      </c>
    </row>
    <row r="498" ht="12.75">
      <c r="AM498" s="111">
        <f>+Conceptos!C498</f>
        <v>0</v>
      </c>
    </row>
    <row r="499" ht="12.75">
      <c r="AM499" s="111">
        <f>+Conceptos!C499</f>
        <v>0</v>
      </c>
    </row>
    <row r="500" ht="12.75">
      <c r="AM500" s="111">
        <f>+Conceptos!C500</f>
        <v>0</v>
      </c>
    </row>
    <row r="501" ht="12.75">
      <c r="AM501" s="111">
        <f>+Conceptos!C501</f>
        <v>0</v>
      </c>
    </row>
    <row r="502" ht="12.75">
      <c r="AM502" s="111">
        <f>+Conceptos!C502</f>
        <v>0</v>
      </c>
    </row>
    <row r="503" ht="12.75">
      <c r="AM503" s="111">
        <f>+Conceptos!C503</f>
        <v>0</v>
      </c>
    </row>
    <row r="504" ht="12.75">
      <c r="AM504" s="111">
        <f>+Conceptos!C504</f>
        <v>0</v>
      </c>
    </row>
    <row r="505" ht="12.75">
      <c r="AM505" s="111">
        <f>+Conceptos!C505</f>
        <v>0</v>
      </c>
    </row>
    <row r="506" ht="12.75">
      <c r="AM506" s="111">
        <f>+Conceptos!C506</f>
        <v>0</v>
      </c>
    </row>
    <row r="507" ht="12.75">
      <c r="AM507" s="111">
        <f>+Conceptos!C507</f>
        <v>0</v>
      </c>
    </row>
    <row r="508" ht="12.75">
      <c r="AM508" s="111">
        <f>+Conceptos!C508</f>
        <v>0</v>
      </c>
    </row>
    <row r="509" ht="12.75">
      <c r="AM509" s="111">
        <f>+Conceptos!C509</f>
        <v>0</v>
      </c>
    </row>
    <row r="510" ht="12.75">
      <c r="AM510" s="111">
        <f>+Conceptos!C510</f>
        <v>0</v>
      </c>
    </row>
    <row r="511" ht="12.75">
      <c r="AM511" s="111">
        <f>+Conceptos!C511</f>
        <v>0</v>
      </c>
    </row>
    <row r="512" ht="12.75">
      <c r="AM512" s="111">
        <f>+Conceptos!C512</f>
        <v>0</v>
      </c>
    </row>
    <row r="513" ht="12.75">
      <c r="AM513" s="111">
        <f>+Conceptos!C513</f>
        <v>0</v>
      </c>
    </row>
    <row r="514" ht="12.75">
      <c r="AM514" s="111">
        <f>+Conceptos!C514</f>
        <v>0</v>
      </c>
    </row>
    <row r="515" ht="12.75">
      <c r="AM515" s="111">
        <f>+Conceptos!C515</f>
        <v>0</v>
      </c>
    </row>
    <row r="516" ht="12.75">
      <c r="AM516" s="111">
        <f>+Conceptos!C516</f>
        <v>0</v>
      </c>
    </row>
    <row r="517" ht="12.75">
      <c r="AM517" s="111">
        <f>+Conceptos!C517</f>
        <v>0</v>
      </c>
    </row>
    <row r="518" ht="12.75">
      <c r="AM518" s="111">
        <f>+Conceptos!C518</f>
        <v>0</v>
      </c>
    </row>
    <row r="519" ht="12.75">
      <c r="AM519" s="111">
        <f>+Conceptos!C519</f>
        <v>0</v>
      </c>
    </row>
    <row r="520" ht="12.75">
      <c r="AM520" s="111">
        <f>+Conceptos!C520</f>
        <v>0</v>
      </c>
    </row>
    <row r="521" ht="12.75">
      <c r="AM521" s="111">
        <f>+Conceptos!C521</f>
        <v>0</v>
      </c>
    </row>
    <row r="522" ht="12.75">
      <c r="AM522" s="111">
        <f>+Conceptos!C522</f>
        <v>0</v>
      </c>
    </row>
    <row r="523" ht="12.75">
      <c r="AM523" s="111">
        <f>+Conceptos!C523</f>
        <v>0</v>
      </c>
    </row>
    <row r="524" ht="12.75">
      <c r="AM524" s="111">
        <f>+Conceptos!C524</f>
        <v>0</v>
      </c>
    </row>
    <row r="525" ht="12.75">
      <c r="AM525" s="111">
        <f>+Conceptos!C525</f>
        <v>0</v>
      </c>
    </row>
    <row r="526" ht="12.75">
      <c r="AM526" s="111">
        <f>+Conceptos!C526</f>
        <v>0</v>
      </c>
    </row>
    <row r="527" ht="12.75">
      <c r="AM527" s="111">
        <f>+Conceptos!C527</f>
        <v>0</v>
      </c>
    </row>
    <row r="528" ht="12.75">
      <c r="AM528" s="111">
        <f>+Conceptos!C528</f>
        <v>0</v>
      </c>
    </row>
    <row r="529" ht="12.75">
      <c r="AM529" s="111">
        <f>+Conceptos!C529</f>
        <v>0</v>
      </c>
    </row>
    <row r="530" ht="12.75">
      <c r="AM530" s="111">
        <f>+Conceptos!C530</f>
        <v>0</v>
      </c>
    </row>
    <row r="531" ht="12.75">
      <c r="AM531" s="111">
        <f>+Conceptos!C531</f>
        <v>0</v>
      </c>
    </row>
    <row r="532" ht="12.75">
      <c r="AM532" s="111">
        <f>+Conceptos!C532</f>
        <v>0</v>
      </c>
    </row>
    <row r="533" ht="12.75">
      <c r="AM533" s="111">
        <f>+Conceptos!C533</f>
        <v>0</v>
      </c>
    </row>
    <row r="534" ht="12.75">
      <c r="AM534" s="111">
        <f>+Conceptos!C534</f>
        <v>0</v>
      </c>
    </row>
    <row r="535" ht="12.75">
      <c r="AM535" s="111">
        <f>+Conceptos!C535</f>
        <v>0</v>
      </c>
    </row>
    <row r="536" ht="12.75">
      <c r="AM536" s="111">
        <f>+Conceptos!C536</f>
        <v>0</v>
      </c>
    </row>
    <row r="537" ht="12.75">
      <c r="AM537" s="111">
        <f>+Conceptos!C537</f>
        <v>0</v>
      </c>
    </row>
    <row r="538" ht="12.75">
      <c r="AM538" s="111">
        <f>+Conceptos!C538</f>
        <v>0</v>
      </c>
    </row>
    <row r="539" ht="12.75">
      <c r="AM539" s="111">
        <f>+Conceptos!C539</f>
        <v>0</v>
      </c>
    </row>
    <row r="540" ht="12.75">
      <c r="AM540" s="111">
        <f>+Conceptos!C540</f>
        <v>0</v>
      </c>
    </row>
    <row r="541" ht="12.75">
      <c r="AM541" s="111">
        <f>+Conceptos!C541</f>
        <v>0</v>
      </c>
    </row>
    <row r="542" ht="12.75">
      <c r="AM542" s="111">
        <f>+Conceptos!C542</f>
        <v>0</v>
      </c>
    </row>
    <row r="543" ht="12.75">
      <c r="AM543" s="111">
        <f>+Conceptos!C543</f>
        <v>0</v>
      </c>
    </row>
    <row r="544" ht="12.75">
      <c r="AM544" s="111">
        <f>+Conceptos!C544</f>
        <v>0</v>
      </c>
    </row>
    <row r="545" ht="12.75">
      <c r="AM545" s="111">
        <f>+Conceptos!C545</f>
        <v>0</v>
      </c>
    </row>
    <row r="546" ht="12.75">
      <c r="AM546" s="111">
        <f>+Conceptos!C546</f>
        <v>0</v>
      </c>
    </row>
    <row r="547" ht="12.75">
      <c r="AM547" s="111">
        <f>+Conceptos!C547</f>
        <v>0</v>
      </c>
    </row>
    <row r="548" ht="12.75">
      <c r="AM548" s="111">
        <f>+Conceptos!C548</f>
        <v>0</v>
      </c>
    </row>
    <row r="549" ht="12.75">
      <c r="AM549" s="111">
        <f>+Conceptos!C549</f>
        <v>0</v>
      </c>
    </row>
    <row r="550" ht="12.75">
      <c r="AM550" s="111">
        <f>+Conceptos!C550</f>
        <v>0</v>
      </c>
    </row>
    <row r="551" ht="12.75">
      <c r="AM551" s="111">
        <f>+Conceptos!C551</f>
        <v>0</v>
      </c>
    </row>
    <row r="552" ht="12.75">
      <c r="AM552" s="111">
        <f>+Conceptos!C552</f>
        <v>0</v>
      </c>
    </row>
    <row r="553" ht="12.75">
      <c r="AM553" s="111">
        <f>+Conceptos!C553</f>
        <v>0</v>
      </c>
    </row>
    <row r="554" ht="12.75">
      <c r="AM554" s="111">
        <f>+Conceptos!C554</f>
        <v>0</v>
      </c>
    </row>
    <row r="555" ht="12.75">
      <c r="AM555" s="111">
        <f>+Conceptos!C555</f>
        <v>0</v>
      </c>
    </row>
    <row r="556" ht="12.75">
      <c r="AM556" s="111">
        <f>+Conceptos!C556</f>
        <v>0</v>
      </c>
    </row>
    <row r="557" ht="12.75">
      <c r="AM557" s="111">
        <f>+Conceptos!C557</f>
        <v>0</v>
      </c>
    </row>
    <row r="558" ht="12.75">
      <c r="AM558" s="111">
        <f>+Conceptos!C558</f>
        <v>0</v>
      </c>
    </row>
    <row r="559" ht="12.75">
      <c r="AM559" s="111">
        <f>+Conceptos!C559</f>
        <v>0</v>
      </c>
    </row>
    <row r="560" ht="12.75">
      <c r="AM560" s="111">
        <f>+Conceptos!C560</f>
        <v>0</v>
      </c>
    </row>
    <row r="561" ht="12.75">
      <c r="AM561" s="111">
        <f>+Conceptos!C561</f>
        <v>0</v>
      </c>
    </row>
    <row r="562" ht="12.75">
      <c r="AM562" s="111">
        <f>+Conceptos!C562</f>
        <v>0</v>
      </c>
    </row>
    <row r="563" ht="12.75">
      <c r="AM563" s="111">
        <f>+Conceptos!C563</f>
        <v>0</v>
      </c>
    </row>
    <row r="564" ht="12.75">
      <c r="AM564" s="111">
        <f>+Conceptos!C564</f>
        <v>0</v>
      </c>
    </row>
    <row r="565" ht="12.75">
      <c r="AM565" s="111">
        <f>+Conceptos!C565</f>
        <v>0</v>
      </c>
    </row>
    <row r="566" ht="12.75">
      <c r="AM566" s="111">
        <f>+Conceptos!C566</f>
        <v>0</v>
      </c>
    </row>
    <row r="567" ht="12.75">
      <c r="AM567" s="111">
        <f>+Conceptos!C567</f>
        <v>0</v>
      </c>
    </row>
    <row r="568" ht="12.75">
      <c r="AM568" s="111">
        <f>+Conceptos!C568</f>
        <v>0</v>
      </c>
    </row>
    <row r="569" ht="12.75">
      <c r="AM569" s="111">
        <f>+Conceptos!C569</f>
        <v>0</v>
      </c>
    </row>
    <row r="570" ht="12.75">
      <c r="AM570" s="111">
        <f>+Conceptos!C570</f>
        <v>0</v>
      </c>
    </row>
    <row r="571" ht="12.75">
      <c r="AM571" s="111">
        <f>+Conceptos!C571</f>
        <v>0</v>
      </c>
    </row>
    <row r="572" ht="12.75">
      <c r="AM572" s="111">
        <f>+Conceptos!C572</f>
        <v>0</v>
      </c>
    </row>
    <row r="573" ht="12.75">
      <c r="AM573" s="111">
        <f>+Conceptos!C573</f>
        <v>0</v>
      </c>
    </row>
    <row r="574" ht="12.75">
      <c r="AM574" s="111">
        <f>+Conceptos!C574</f>
        <v>0</v>
      </c>
    </row>
    <row r="575" ht="12.75">
      <c r="AM575" s="111">
        <f>+Conceptos!C575</f>
        <v>0</v>
      </c>
    </row>
    <row r="576" ht="12.75">
      <c r="AM576" s="111">
        <f>+Conceptos!C576</f>
        <v>0</v>
      </c>
    </row>
    <row r="577" ht="12.75">
      <c r="AM577" s="111">
        <f>+Conceptos!C577</f>
        <v>0</v>
      </c>
    </row>
    <row r="578" ht="12.75">
      <c r="AM578" s="111">
        <f>+Conceptos!C578</f>
        <v>0</v>
      </c>
    </row>
    <row r="579" ht="12.75">
      <c r="AM579" s="111">
        <f>+Conceptos!C579</f>
        <v>0</v>
      </c>
    </row>
    <row r="580" ht="12.75">
      <c r="AM580" s="111">
        <f>+Conceptos!C580</f>
        <v>0</v>
      </c>
    </row>
    <row r="581" ht="12.75">
      <c r="AM581" s="111">
        <f>+Conceptos!C581</f>
        <v>0</v>
      </c>
    </row>
    <row r="582" ht="12.75">
      <c r="AM582" s="111">
        <f>+Conceptos!C582</f>
        <v>0</v>
      </c>
    </row>
    <row r="583" ht="12.75">
      <c r="AM583" s="111">
        <f>+Conceptos!C583</f>
        <v>0</v>
      </c>
    </row>
    <row r="584" ht="12.75">
      <c r="AM584" s="111">
        <f>+Conceptos!C584</f>
        <v>0</v>
      </c>
    </row>
    <row r="585" ht="12.75">
      <c r="AM585" s="111">
        <f>+Conceptos!C585</f>
        <v>0</v>
      </c>
    </row>
    <row r="586" ht="12.75">
      <c r="AM586" s="111">
        <f>+Conceptos!C586</f>
        <v>0</v>
      </c>
    </row>
    <row r="587" ht="12.75">
      <c r="AM587" s="111">
        <f>+Conceptos!C587</f>
        <v>0</v>
      </c>
    </row>
    <row r="588" ht="12.75">
      <c r="AM588" s="111">
        <f>+Conceptos!C588</f>
        <v>0</v>
      </c>
    </row>
    <row r="589" ht="12.75">
      <c r="AM589" s="111">
        <f>+Conceptos!C589</f>
        <v>0</v>
      </c>
    </row>
    <row r="590" ht="12.75">
      <c r="AM590" s="111">
        <f>+Conceptos!C590</f>
        <v>0</v>
      </c>
    </row>
    <row r="591" ht="12.75">
      <c r="AM591" s="111">
        <f>+Conceptos!C591</f>
        <v>0</v>
      </c>
    </row>
    <row r="592" ht="12.75">
      <c r="AM592" s="111">
        <f>+Conceptos!C592</f>
        <v>0</v>
      </c>
    </row>
    <row r="593" ht="12.75">
      <c r="AM593" s="111">
        <f>+Conceptos!C593</f>
        <v>0</v>
      </c>
    </row>
    <row r="594" ht="12.75">
      <c r="AM594" s="111">
        <f>+Conceptos!C594</f>
        <v>0</v>
      </c>
    </row>
    <row r="595" ht="12.75">
      <c r="AM595" s="111">
        <f>+Conceptos!C595</f>
        <v>0</v>
      </c>
    </row>
    <row r="596" ht="12.75">
      <c r="AM596" s="111">
        <f>+Conceptos!C596</f>
        <v>0</v>
      </c>
    </row>
    <row r="597" ht="12.75">
      <c r="AM597" s="111">
        <f>+Conceptos!C597</f>
        <v>0</v>
      </c>
    </row>
    <row r="598" ht="12.75">
      <c r="AM598" s="111">
        <f>+Conceptos!C598</f>
        <v>0</v>
      </c>
    </row>
    <row r="599" ht="12.75">
      <c r="AM599" s="111">
        <f>+Conceptos!C599</f>
        <v>0</v>
      </c>
    </row>
    <row r="600" ht="12.75">
      <c r="AM600" s="111">
        <f>+Conceptos!C600</f>
        <v>0</v>
      </c>
    </row>
    <row r="601" ht="12.75">
      <c r="AM601" s="111">
        <f>+Conceptos!C601</f>
        <v>0</v>
      </c>
    </row>
    <row r="602" ht="12.75">
      <c r="AM602" s="111">
        <f>+Conceptos!C602</f>
        <v>0</v>
      </c>
    </row>
    <row r="603" ht="12.75">
      <c r="AM603" s="111">
        <f>+Conceptos!C603</f>
        <v>0</v>
      </c>
    </row>
    <row r="604" ht="12.75">
      <c r="AM604" s="111">
        <f>+Conceptos!C604</f>
        <v>0</v>
      </c>
    </row>
    <row r="605" ht="12.75">
      <c r="AM605" s="111">
        <f>+Conceptos!C605</f>
        <v>0</v>
      </c>
    </row>
    <row r="606" ht="12.75">
      <c r="AM606" s="111">
        <f>+Conceptos!C606</f>
        <v>0</v>
      </c>
    </row>
    <row r="607" ht="12.75">
      <c r="AM607" s="111">
        <f>+Conceptos!C607</f>
        <v>0</v>
      </c>
    </row>
    <row r="608" ht="12.75">
      <c r="AM608" s="111">
        <f>+Conceptos!C608</f>
        <v>0</v>
      </c>
    </row>
    <row r="609" ht="12.75">
      <c r="AM609" s="111">
        <f>+Conceptos!C609</f>
        <v>0</v>
      </c>
    </row>
    <row r="610" ht="12.75">
      <c r="AM610" s="111">
        <f>+Conceptos!C610</f>
        <v>0</v>
      </c>
    </row>
    <row r="611" ht="12.75">
      <c r="AM611" s="111">
        <f>+Conceptos!C611</f>
        <v>0</v>
      </c>
    </row>
    <row r="612" ht="12.75">
      <c r="AM612" s="111">
        <f>+Conceptos!C612</f>
        <v>0</v>
      </c>
    </row>
    <row r="613" ht="12.75">
      <c r="AM613" s="111">
        <f>+Conceptos!C613</f>
        <v>0</v>
      </c>
    </row>
    <row r="614" ht="12.75">
      <c r="AM614" s="111">
        <f>+Conceptos!C614</f>
        <v>0</v>
      </c>
    </row>
    <row r="615" ht="12.75">
      <c r="AM615" s="111">
        <f>+Conceptos!C615</f>
        <v>0</v>
      </c>
    </row>
    <row r="616" ht="12.75">
      <c r="AM616" s="111">
        <f>+Conceptos!C616</f>
        <v>0</v>
      </c>
    </row>
    <row r="617" ht="12.75">
      <c r="AM617" s="111">
        <f>+Conceptos!C617</f>
        <v>0</v>
      </c>
    </row>
    <row r="618" ht="12.75">
      <c r="AM618" s="111">
        <f>+Conceptos!C618</f>
        <v>0</v>
      </c>
    </row>
    <row r="619" ht="12.75">
      <c r="AM619" s="111">
        <f>+Conceptos!C619</f>
        <v>0</v>
      </c>
    </row>
    <row r="620" ht="12.75">
      <c r="AM620" s="111">
        <f>+Conceptos!C620</f>
        <v>0</v>
      </c>
    </row>
    <row r="621" ht="12.75">
      <c r="AM621" s="111">
        <f>+Conceptos!C621</f>
        <v>0</v>
      </c>
    </row>
    <row r="622" ht="12.75">
      <c r="AM622" s="111">
        <f>+Conceptos!C622</f>
        <v>0</v>
      </c>
    </row>
    <row r="623" ht="12.75">
      <c r="AM623" s="111">
        <f>+Conceptos!C623</f>
        <v>0</v>
      </c>
    </row>
    <row r="624" ht="12.75">
      <c r="AM624" s="111">
        <f>+Conceptos!C624</f>
        <v>0</v>
      </c>
    </row>
    <row r="625" ht="12.75">
      <c r="AM625" s="111">
        <f>+Conceptos!C625</f>
        <v>0</v>
      </c>
    </row>
    <row r="626" ht="12.75">
      <c r="AM626" s="111">
        <f>+Conceptos!C626</f>
        <v>0</v>
      </c>
    </row>
    <row r="627" ht="12.75">
      <c r="AM627" s="111">
        <f>+Conceptos!C627</f>
        <v>0</v>
      </c>
    </row>
    <row r="628" ht="12.75">
      <c r="AM628" s="111">
        <f>+Conceptos!C628</f>
        <v>0</v>
      </c>
    </row>
    <row r="629" ht="12.75">
      <c r="AM629" s="111">
        <f>+Conceptos!C629</f>
        <v>0</v>
      </c>
    </row>
    <row r="630" ht="12.75">
      <c r="AM630" s="111">
        <f>+Conceptos!C630</f>
        <v>0</v>
      </c>
    </row>
    <row r="631" ht="12.75">
      <c r="AM631" s="111">
        <f>+Conceptos!C631</f>
        <v>0</v>
      </c>
    </row>
    <row r="632" ht="12.75">
      <c r="AM632" s="111">
        <f>+Conceptos!C632</f>
        <v>0</v>
      </c>
    </row>
    <row r="633" ht="12.75">
      <c r="AM633" s="111">
        <f>+Conceptos!C633</f>
        <v>0</v>
      </c>
    </row>
    <row r="634" ht="12.75">
      <c r="AM634" s="111">
        <f>+Conceptos!C634</f>
        <v>0</v>
      </c>
    </row>
    <row r="635" ht="12.75">
      <c r="AM635" s="111">
        <f>+Conceptos!C635</f>
        <v>0</v>
      </c>
    </row>
    <row r="636" ht="12.75">
      <c r="AM636" s="111">
        <f>+Conceptos!C636</f>
        <v>0</v>
      </c>
    </row>
    <row r="637" ht="12.75">
      <c r="AM637" s="111">
        <f>+Conceptos!C637</f>
        <v>0</v>
      </c>
    </row>
    <row r="638" ht="12.75">
      <c r="AM638" s="111">
        <f>+Conceptos!C638</f>
        <v>0</v>
      </c>
    </row>
    <row r="639" ht="12.75">
      <c r="AM639" s="111">
        <f>+Conceptos!C639</f>
        <v>0</v>
      </c>
    </row>
    <row r="640" ht="12.75">
      <c r="AM640" s="111">
        <f>+Conceptos!C640</f>
        <v>0</v>
      </c>
    </row>
    <row r="641" ht="12.75">
      <c r="AM641" s="111">
        <f>+Conceptos!C641</f>
        <v>0</v>
      </c>
    </row>
    <row r="642" ht="12.75">
      <c r="AM642" s="111">
        <f>+Conceptos!C642</f>
        <v>0</v>
      </c>
    </row>
    <row r="643" ht="12.75">
      <c r="AM643" s="111">
        <f>+Conceptos!C643</f>
        <v>0</v>
      </c>
    </row>
    <row r="644" ht="12.75">
      <c r="AM644" s="111">
        <f>+Conceptos!C644</f>
        <v>0</v>
      </c>
    </row>
    <row r="645" ht="12.75">
      <c r="AM645" s="111">
        <f>+Conceptos!C645</f>
        <v>0</v>
      </c>
    </row>
    <row r="646" ht="12.75">
      <c r="AM646" s="111">
        <f>+Conceptos!C646</f>
        <v>0</v>
      </c>
    </row>
    <row r="647" ht="12.75">
      <c r="AM647" s="111">
        <f>+Conceptos!C647</f>
        <v>0</v>
      </c>
    </row>
    <row r="648" ht="12.75">
      <c r="AM648" s="111">
        <f>+Conceptos!C648</f>
        <v>0</v>
      </c>
    </row>
    <row r="649" ht="12.75">
      <c r="AM649" s="111">
        <f>+Conceptos!C649</f>
        <v>0</v>
      </c>
    </row>
    <row r="650" ht="12.75">
      <c r="AM650" s="111">
        <f>+Conceptos!C650</f>
        <v>0</v>
      </c>
    </row>
    <row r="651" ht="12.75">
      <c r="AM651" s="111">
        <f>+Conceptos!C651</f>
        <v>0</v>
      </c>
    </row>
    <row r="652" ht="12.75">
      <c r="AM652" s="111">
        <f>+Conceptos!C652</f>
        <v>0</v>
      </c>
    </row>
    <row r="653" ht="12.75">
      <c r="AM653" s="111">
        <f>+Conceptos!C653</f>
        <v>0</v>
      </c>
    </row>
    <row r="654" ht="12.75">
      <c r="AM654" s="111">
        <f>+Conceptos!C654</f>
        <v>0</v>
      </c>
    </row>
    <row r="655" ht="12.75">
      <c r="AM655" s="111">
        <f>+Conceptos!C655</f>
        <v>0</v>
      </c>
    </row>
    <row r="656" ht="12.75">
      <c r="AM656" s="111">
        <f>+Conceptos!C656</f>
        <v>0</v>
      </c>
    </row>
    <row r="657" ht="12.75">
      <c r="AM657" s="111">
        <f>+Conceptos!C657</f>
        <v>0</v>
      </c>
    </row>
    <row r="658" ht="12.75">
      <c r="AM658" s="111">
        <f>+Conceptos!C658</f>
        <v>0</v>
      </c>
    </row>
    <row r="659" ht="12.75">
      <c r="AM659" s="111">
        <f>+Conceptos!C659</f>
        <v>0</v>
      </c>
    </row>
    <row r="660" ht="12.75">
      <c r="AM660" s="111">
        <f>+Conceptos!C660</f>
        <v>0</v>
      </c>
    </row>
    <row r="661" ht="12.75">
      <c r="AM661" s="111">
        <f>+Conceptos!C661</f>
        <v>0</v>
      </c>
    </row>
    <row r="662" ht="12.75">
      <c r="AM662" s="111">
        <f>+Conceptos!C662</f>
        <v>0</v>
      </c>
    </row>
    <row r="663" ht="12.75">
      <c r="AM663" s="111">
        <f>+Conceptos!C663</f>
        <v>0</v>
      </c>
    </row>
    <row r="664" ht="12.75">
      <c r="AM664" s="111">
        <f>+Conceptos!C664</f>
        <v>0</v>
      </c>
    </row>
    <row r="665" ht="12.75">
      <c r="AM665" s="111">
        <f>+Conceptos!C665</f>
        <v>0</v>
      </c>
    </row>
    <row r="666" ht="12.75">
      <c r="AM666" s="111">
        <f>+Conceptos!C666</f>
        <v>0</v>
      </c>
    </row>
    <row r="667" ht="12.75">
      <c r="AM667" s="111">
        <f>+Conceptos!C667</f>
        <v>0</v>
      </c>
    </row>
    <row r="668" ht="12.75">
      <c r="AM668" s="111">
        <f>+Conceptos!C668</f>
        <v>0</v>
      </c>
    </row>
    <row r="669" ht="12.75">
      <c r="AM669" s="111">
        <f>+Conceptos!C669</f>
        <v>0</v>
      </c>
    </row>
    <row r="670" ht="12.75">
      <c r="AM670" s="111">
        <f>+Conceptos!C670</f>
        <v>0</v>
      </c>
    </row>
    <row r="671" ht="12.75">
      <c r="AM671" s="111">
        <f>+Conceptos!C671</f>
        <v>0</v>
      </c>
    </row>
    <row r="672" ht="12.75">
      <c r="AM672" s="111">
        <f>+Conceptos!C672</f>
        <v>0</v>
      </c>
    </row>
    <row r="673" ht="12.75">
      <c r="AM673" s="111">
        <f>+Conceptos!C673</f>
        <v>0</v>
      </c>
    </row>
    <row r="674" ht="12.75">
      <c r="AM674" s="111">
        <f>+Conceptos!C674</f>
        <v>0</v>
      </c>
    </row>
    <row r="675" ht="12.75">
      <c r="AM675" s="111">
        <f>+Conceptos!C675</f>
        <v>0</v>
      </c>
    </row>
    <row r="676" ht="12.75">
      <c r="AM676" s="111">
        <f>+Conceptos!C676</f>
        <v>0</v>
      </c>
    </row>
    <row r="677" ht="12.75">
      <c r="AM677" s="111">
        <f>+Conceptos!C677</f>
        <v>0</v>
      </c>
    </row>
    <row r="678" ht="12.75">
      <c r="AM678" s="111">
        <f>+Conceptos!C678</f>
        <v>0</v>
      </c>
    </row>
    <row r="679" ht="12.75">
      <c r="AM679" s="111">
        <f>+Conceptos!C679</f>
        <v>0</v>
      </c>
    </row>
    <row r="680" ht="12.75">
      <c r="AM680" s="111">
        <f>+Conceptos!C680</f>
        <v>0</v>
      </c>
    </row>
    <row r="681" ht="12.75">
      <c r="AM681" s="111">
        <f>+Conceptos!C681</f>
        <v>0</v>
      </c>
    </row>
    <row r="682" ht="12.75">
      <c r="AM682" s="111">
        <f>+Conceptos!C682</f>
        <v>0</v>
      </c>
    </row>
    <row r="683" ht="12.75">
      <c r="AM683" s="111">
        <f>+Conceptos!C683</f>
        <v>0</v>
      </c>
    </row>
    <row r="684" ht="12.75">
      <c r="AM684" s="111">
        <f>+Conceptos!C684</f>
        <v>0</v>
      </c>
    </row>
    <row r="685" ht="12.75">
      <c r="AM685" s="111">
        <f>+Conceptos!C685</f>
        <v>0</v>
      </c>
    </row>
    <row r="686" ht="12.75">
      <c r="AM686" s="111">
        <f>+Conceptos!C686</f>
        <v>0</v>
      </c>
    </row>
    <row r="687" ht="12.75">
      <c r="AM687" s="111">
        <f>+Conceptos!C687</f>
        <v>0</v>
      </c>
    </row>
    <row r="688" ht="12.75">
      <c r="AM688" s="111">
        <f>+Conceptos!C688</f>
        <v>0</v>
      </c>
    </row>
    <row r="689" ht="12.75">
      <c r="AM689" s="111">
        <f>+Conceptos!C689</f>
        <v>0</v>
      </c>
    </row>
    <row r="690" ht="12.75">
      <c r="AM690" s="111">
        <f>+Conceptos!C690</f>
        <v>0</v>
      </c>
    </row>
    <row r="691" ht="12.75">
      <c r="AM691" s="111">
        <f>+Conceptos!C691</f>
        <v>0</v>
      </c>
    </row>
    <row r="692" ht="12.75">
      <c r="AM692" s="111">
        <f>+Conceptos!C692</f>
        <v>0</v>
      </c>
    </row>
    <row r="693" ht="12.75">
      <c r="AM693" s="111">
        <f>+Conceptos!C693</f>
        <v>0</v>
      </c>
    </row>
    <row r="694" ht="12.75">
      <c r="AM694" s="111">
        <f>+Conceptos!C694</f>
        <v>0</v>
      </c>
    </row>
    <row r="695" ht="12.75">
      <c r="AM695" s="111">
        <f>+Conceptos!C695</f>
        <v>0</v>
      </c>
    </row>
    <row r="696" ht="12.75">
      <c r="AM696" s="111">
        <f>+Conceptos!C696</f>
        <v>0</v>
      </c>
    </row>
    <row r="697" ht="12.75">
      <c r="AM697" s="111">
        <f>+Conceptos!C697</f>
        <v>0</v>
      </c>
    </row>
    <row r="698" ht="12.75">
      <c r="AM698" s="111">
        <f>+Conceptos!C698</f>
        <v>0</v>
      </c>
    </row>
    <row r="699" ht="12.75">
      <c r="AM699" s="111">
        <f>+Conceptos!C699</f>
        <v>0</v>
      </c>
    </row>
    <row r="700" ht="12.75">
      <c r="AM700" s="111">
        <f>+Conceptos!C700</f>
        <v>0</v>
      </c>
    </row>
    <row r="701" ht="12.75">
      <c r="AM701" s="111">
        <f>+Conceptos!C701</f>
        <v>0</v>
      </c>
    </row>
    <row r="702" ht="12.75">
      <c r="AM702" s="111">
        <f>+Conceptos!C702</f>
        <v>0</v>
      </c>
    </row>
    <row r="703" ht="12.75">
      <c r="AM703" s="111">
        <f>+Conceptos!C703</f>
        <v>0</v>
      </c>
    </row>
    <row r="704" ht="12.75">
      <c r="AM704" s="111">
        <f>+Conceptos!C704</f>
        <v>0</v>
      </c>
    </row>
    <row r="705" ht="12.75">
      <c r="AM705" s="111">
        <f>+Conceptos!C705</f>
        <v>0</v>
      </c>
    </row>
    <row r="706" ht="12.75">
      <c r="AM706" s="111">
        <f>+Conceptos!C706</f>
        <v>0</v>
      </c>
    </row>
    <row r="707" ht="12.75">
      <c r="AM707" s="111">
        <f>+Conceptos!C707</f>
        <v>0</v>
      </c>
    </row>
    <row r="708" ht="12.75">
      <c r="AM708" s="111">
        <f>+Conceptos!C708</f>
        <v>0</v>
      </c>
    </row>
    <row r="709" ht="12.75">
      <c r="AM709" s="111">
        <f>+Conceptos!C709</f>
        <v>0</v>
      </c>
    </row>
    <row r="710" ht="12.75">
      <c r="AM710" s="111">
        <f>+Conceptos!C710</f>
        <v>0</v>
      </c>
    </row>
    <row r="711" ht="12.75">
      <c r="AM711" s="111">
        <f>+Conceptos!C711</f>
        <v>0</v>
      </c>
    </row>
    <row r="712" ht="12.75">
      <c r="AM712" s="111">
        <f>+Conceptos!C712</f>
        <v>0</v>
      </c>
    </row>
    <row r="713" ht="12.75">
      <c r="AM713" s="111">
        <f>+Conceptos!C713</f>
        <v>0</v>
      </c>
    </row>
    <row r="714" ht="12.75">
      <c r="AM714" s="111">
        <f>+Conceptos!C714</f>
        <v>0</v>
      </c>
    </row>
    <row r="715" ht="12.75">
      <c r="AM715" s="111">
        <f>+Conceptos!C715</f>
        <v>0</v>
      </c>
    </row>
    <row r="716" ht="12.75">
      <c r="AM716" s="111">
        <f>+Conceptos!C716</f>
        <v>0</v>
      </c>
    </row>
    <row r="717" ht="12.75">
      <c r="AM717" s="111">
        <f>+Conceptos!C717</f>
        <v>0</v>
      </c>
    </row>
    <row r="718" ht="12.75">
      <c r="AM718" s="111">
        <f>+Conceptos!C718</f>
        <v>0</v>
      </c>
    </row>
    <row r="719" ht="12.75">
      <c r="AM719" s="111">
        <f>+Conceptos!C719</f>
        <v>0</v>
      </c>
    </row>
    <row r="720" ht="12.75">
      <c r="AM720" s="111">
        <f>+Conceptos!C720</f>
        <v>0</v>
      </c>
    </row>
    <row r="721" ht="12.75">
      <c r="AM721" s="111">
        <f>+Conceptos!C721</f>
        <v>0</v>
      </c>
    </row>
    <row r="722" ht="12.75">
      <c r="AM722" s="111">
        <f>+Conceptos!C722</f>
        <v>0</v>
      </c>
    </row>
    <row r="723" ht="12.75">
      <c r="AM723" s="111">
        <f>+Conceptos!C723</f>
        <v>0</v>
      </c>
    </row>
    <row r="724" ht="12.75">
      <c r="AM724" s="111">
        <f>+Conceptos!C724</f>
        <v>0</v>
      </c>
    </row>
    <row r="725" ht="12.75">
      <c r="AM725" s="111">
        <f>+Conceptos!C725</f>
        <v>0</v>
      </c>
    </row>
    <row r="726" ht="12.75">
      <c r="AM726" s="111">
        <f>+Conceptos!C726</f>
        <v>0</v>
      </c>
    </row>
    <row r="727" ht="12.75">
      <c r="AM727" s="111">
        <f>+Conceptos!C727</f>
        <v>0</v>
      </c>
    </row>
    <row r="728" ht="12.75">
      <c r="AM728" s="111">
        <f>+Conceptos!C728</f>
        <v>0</v>
      </c>
    </row>
    <row r="729" ht="12.75">
      <c r="AM729" s="111">
        <f>+Conceptos!C729</f>
        <v>0</v>
      </c>
    </row>
    <row r="730" ht="12.75">
      <c r="AM730" s="111">
        <f>+Conceptos!C730</f>
        <v>0</v>
      </c>
    </row>
    <row r="731" ht="12.75">
      <c r="AM731" s="111">
        <f>+Conceptos!C731</f>
        <v>0</v>
      </c>
    </row>
    <row r="732" ht="12.75">
      <c r="AM732" s="111">
        <f>+Conceptos!C732</f>
        <v>0</v>
      </c>
    </row>
    <row r="733" ht="12.75">
      <c r="AM733" s="111">
        <f>+Conceptos!C733</f>
        <v>0</v>
      </c>
    </row>
    <row r="734" ht="12.75">
      <c r="AM734" s="111">
        <f>+Conceptos!C734</f>
        <v>0</v>
      </c>
    </row>
    <row r="735" ht="12.75">
      <c r="AM735" s="111">
        <f>+Conceptos!C735</f>
        <v>0</v>
      </c>
    </row>
    <row r="736" ht="12.75">
      <c r="AM736" s="111">
        <f>+Conceptos!C736</f>
        <v>0</v>
      </c>
    </row>
    <row r="737" ht="12.75">
      <c r="AM737" s="111">
        <f>+Conceptos!C737</f>
        <v>0</v>
      </c>
    </row>
    <row r="738" ht="12.75">
      <c r="AM738" s="111">
        <f>+Conceptos!C738</f>
        <v>0</v>
      </c>
    </row>
    <row r="739" ht="12.75">
      <c r="AM739" s="111">
        <f>+Conceptos!C739</f>
        <v>0</v>
      </c>
    </row>
    <row r="740" ht="12.75">
      <c r="AM740" s="111">
        <f>+Conceptos!C740</f>
        <v>0</v>
      </c>
    </row>
    <row r="741" ht="12.75">
      <c r="AM741" s="111">
        <f>+Conceptos!C741</f>
        <v>0</v>
      </c>
    </row>
    <row r="742" ht="12.75">
      <c r="AM742" s="111">
        <f>+Conceptos!C742</f>
        <v>0</v>
      </c>
    </row>
    <row r="743" ht="12.75">
      <c r="AM743" s="111">
        <f>+Conceptos!C743</f>
        <v>0</v>
      </c>
    </row>
    <row r="744" ht="12.75">
      <c r="AM744" s="111">
        <f>+Conceptos!C744</f>
        <v>0</v>
      </c>
    </row>
    <row r="745" ht="12.75">
      <c r="AM745" s="111">
        <f>+Conceptos!C745</f>
        <v>0</v>
      </c>
    </row>
    <row r="746" ht="12.75">
      <c r="AM746" s="111">
        <f>+Conceptos!C746</f>
        <v>0</v>
      </c>
    </row>
    <row r="747" ht="12.75">
      <c r="AM747" s="111">
        <f>+Conceptos!C747</f>
        <v>0</v>
      </c>
    </row>
    <row r="748" ht="12.75">
      <c r="AM748" s="111">
        <f>+Conceptos!C748</f>
        <v>0</v>
      </c>
    </row>
    <row r="749" ht="12.75">
      <c r="AM749" s="111">
        <f>+Conceptos!C749</f>
        <v>0</v>
      </c>
    </row>
    <row r="750" ht="12.75">
      <c r="AM750" s="111">
        <f>+Conceptos!C750</f>
        <v>0</v>
      </c>
    </row>
    <row r="751" ht="12.75">
      <c r="AM751" s="111">
        <f>+Conceptos!C751</f>
        <v>0</v>
      </c>
    </row>
    <row r="752" ht="12.75">
      <c r="AM752" s="111">
        <f>+Conceptos!C752</f>
        <v>0</v>
      </c>
    </row>
    <row r="753" ht="12.75">
      <c r="AM753" s="111">
        <f>+Conceptos!C753</f>
        <v>0</v>
      </c>
    </row>
    <row r="754" ht="12.75">
      <c r="AM754" s="111">
        <f>+Conceptos!C754</f>
        <v>0</v>
      </c>
    </row>
    <row r="755" ht="12.75">
      <c r="AM755" s="111">
        <f>+Conceptos!C755</f>
        <v>0</v>
      </c>
    </row>
    <row r="756" ht="12.75">
      <c r="AM756" s="111">
        <f>+Conceptos!C756</f>
        <v>0</v>
      </c>
    </row>
    <row r="757" ht="12.75">
      <c r="AM757" s="111">
        <f>+Conceptos!C757</f>
        <v>0</v>
      </c>
    </row>
    <row r="758" ht="12.75">
      <c r="AM758" s="111">
        <f>+Conceptos!C758</f>
        <v>0</v>
      </c>
    </row>
    <row r="759" ht="12.75">
      <c r="AM759" s="111">
        <f>+Conceptos!C759</f>
        <v>0</v>
      </c>
    </row>
    <row r="760" ht="12.75">
      <c r="AM760" s="111">
        <f>+Conceptos!C760</f>
        <v>0</v>
      </c>
    </row>
    <row r="761" ht="12.75">
      <c r="AM761" s="111">
        <f>+Conceptos!C761</f>
        <v>0</v>
      </c>
    </row>
    <row r="762" ht="12.75">
      <c r="AM762" s="111">
        <f>+Conceptos!C762</f>
        <v>0</v>
      </c>
    </row>
    <row r="763" ht="12.75">
      <c r="AM763" s="111">
        <f>+Conceptos!C763</f>
        <v>0</v>
      </c>
    </row>
    <row r="764" ht="12.75">
      <c r="AM764" s="111">
        <f>+Conceptos!C764</f>
        <v>0</v>
      </c>
    </row>
    <row r="765" ht="12.75">
      <c r="AM765" s="111">
        <f>+Conceptos!C765</f>
        <v>0</v>
      </c>
    </row>
    <row r="766" ht="12.75">
      <c r="AM766" s="111">
        <f>+Conceptos!C766</f>
        <v>0</v>
      </c>
    </row>
    <row r="767" ht="12.75">
      <c r="AM767" s="111">
        <f>+Conceptos!C767</f>
        <v>0</v>
      </c>
    </row>
    <row r="768" ht="12.75">
      <c r="AM768" s="111">
        <f>+Conceptos!C768</f>
        <v>0</v>
      </c>
    </row>
    <row r="769" ht="12.75">
      <c r="AM769" s="111">
        <f>+Conceptos!C769</f>
        <v>0</v>
      </c>
    </row>
    <row r="770" ht="12.75">
      <c r="AM770" s="111">
        <f>+Conceptos!C770</f>
        <v>0</v>
      </c>
    </row>
    <row r="771" ht="12.75">
      <c r="AM771" s="111">
        <f>+Conceptos!C771</f>
        <v>0</v>
      </c>
    </row>
    <row r="772" ht="12.75">
      <c r="AM772" s="111">
        <f>+Conceptos!C772</f>
        <v>0</v>
      </c>
    </row>
    <row r="773" ht="12.75">
      <c r="AM773" s="111">
        <f>+Conceptos!C773</f>
        <v>0</v>
      </c>
    </row>
    <row r="774" ht="12.75">
      <c r="AM774" s="111">
        <f>+Conceptos!C774</f>
        <v>0</v>
      </c>
    </row>
    <row r="775" ht="12.75">
      <c r="AM775" s="111">
        <f>+Conceptos!C775</f>
        <v>0</v>
      </c>
    </row>
    <row r="776" ht="12.75">
      <c r="AM776" s="111">
        <f>+Conceptos!C776</f>
        <v>0</v>
      </c>
    </row>
    <row r="777" ht="12.75">
      <c r="AM777" s="111">
        <f>+Conceptos!C777</f>
        <v>0</v>
      </c>
    </row>
    <row r="778" ht="12.75">
      <c r="AM778" s="111">
        <f>+Conceptos!C778</f>
        <v>0</v>
      </c>
    </row>
    <row r="779" ht="12.75">
      <c r="AM779" s="111">
        <f>+Conceptos!C779</f>
        <v>0</v>
      </c>
    </row>
    <row r="780" ht="12.75">
      <c r="AM780" s="111">
        <f>+Conceptos!C780</f>
        <v>0</v>
      </c>
    </row>
    <row r="781" ht="12.75">
      <c r="AM781" s="111">
        <f>+Conceptos!C781</f>
        <v>0</v>
      </c>
    </row>
    <row r="782" ht="12.75">
      <c r="AM782" s="111">
        <f>+Conceptos!C782</f>
        <v>0</v>
      </c>
    </row>
    <row r="783" ht="12.75">
      <c r="AM783" s="111">
        <f>+Conceptos!C783</f>
        <v>0</v>
      </c>
    </row>
    <row r="784" ht="12.75">
      <c r="AM784" s="111">
        <f>+Conceptos!C784</f>
        <v>0</v>
      </c>
    </row>
    <row r="785" ht="12.75">
      <c r="AM785" s="111">
        <f>+Conceptos!C785</f>
        <v>0</v>
      </c>
    </row>
    <row r="786" ht="12.75">
      <c r="AM786" s="111">
        <f>+Conceptos!C786</f>
        <v>0</v>
      </c>
    </row>
    <row r="787" ht="12.75">
      <c r="AM787" s="111">
        <f>+Conceptos!C787</f>
        <v>0</v>
      </c>
    </row>
    <row r="788" ht="12.75">
      <c r="AM788" s="111">
        <f>+Conceptos!C788</f>
        <v>0</v>
      </c>
    </row>
    <row r="789" ht="12.75">
      <c r="AM789" s="111">
        <f>+Conceptos!C789</f>
        <v>0</v>
      </c>
    </row>
    <row r="790" ht="12.75">
      <c r="AM790" s="111">
        <f>+Conceptos!C790</f>
        <v>0</v>
      </c>
    </row>
    <row r="791" ht="12.75">
      <c r="AM791" s="111">
        <f>+Conceptos!C791</f>
        <v>0</v>
      </c>
    </row>
    <row r="792" ht="12.75">
      <c r="AM792" s="111">
        <f>+Conceptos!C792</f>
        <v>0</v>
      </c>
    </row>
    <row r="793" ht="12.75">
      <c r="AM793" s="111">
        <f>+Conceptos!C793</f>
        <v>0</v>
      </c>
    </row>
    <row r="794" ht="12.75">
      <c r="AM794" s="111">
        <f>+Conceptos!C794</f>
        <v>0</v>
      </c>
    </row>
    <row r="795" ht="12.75">
      <c r="AM795" s="111">
        <f>+Conceptos!C795</f>
        <v>0</v>
      </c>
    </row>
    <row r="796" ht="12.75">
      <c r="AM796" s="111">
        <f>+Conceptos!C796</f>
        <v>0</v>
      </c>
    </row>
    <row r="797" ht="12.75">
      <c r="AM797" s="111">
        <f>+Conceptos!C797</f>
        <v>0</v>
      </c>
    </row>
    <row r="798" ht="12.75">
      <c r="AM798" s="111">
        <f>+Conceptos!C798</f>
        <v>0</v>
      </c>
    </row>
    <row r="799" ht="12.75">
      <c r="AM799" s="111">
        <f>+Conceptos!C799</f>
        <v>0</v>
      </c>
    </row>
    <row r="800" ht="12.75">
      <c r="AM800" s="111">
        <f>+Conceptos!C800</f>
        <v>0</v>
      </c>
    </row>
    <row r="801" ht="12.75">
      <c r="AM801" s="111">
        <f>+Conceptos!C801</f>
        <v>0</v>
      </c>
    </row>
    <row r="802" ht="12.75">
      <c r="AM802" s="111">
        <f>+Conceptos!C802</f>
        <v>0</v>
      </c>
    </row>
    <row r="803" ht="12.75">
      <c r="AM803" s="111">
        <f>+Conceptos!C803</f>
        <v>0</v>
      </c>
    </row>
    <row r="804" ht="12.75">
      <c r="AM804" s="111">
        <f>+Conceptos!C804</f>
        <v>0</v>
      </c>
    </row>
    <row r="805" ht="12.75">
      <c r="AM805" s="111">
        <f>+Conceptos!C805</f>
        <v>0</v>
      </c>
    </row>
    <row r="806" ht="12.75">
      <c r="AM806" s="111">
        <f>+Conceptos!C806</f>
        <v>0</v>
      </c>
    </row>
    <row r="807" ht="12.75">
      <c r="AM807" s="111">
        <f>+Conceptos!C807</f>
        <v>0</v>
      </c>
    </row>
    <row r="808" ht="12.75">
      <c r="AM808" s="111">
        <f>+Conceptos!C808</f>
        <v>0</v>
      </c>
    </row>
    <row r="809" ht="12.75">
      <c r="AM809" s="111">
        <f>+Conceptos!C809</f>
        <v>0</v>
      </c>
    </row>
    <row r="810" ht="12.75">
      <c r="AM810" s="111">
        <f>+Conceptos!C810</f>
        <v>0</v>
      </c>
    </row>
    <row r="811" ht="12.75">
      <c r="AM811" s="111">
        <f>+Conceptos!C811</f>
        <v>0</v>
      </c>
    </row>
    <row r="812" ht="12.75">
      <c r="AM812" s="111">
        <f>+Conceptos!C812</f>
        <v>0</v>
      </c>
    </row>
    <row r="813" ht="12.75">
      <c r="AM813" s="111">
        <f>+Conceptos!C813</f>
        <v>0</v>
      </c>
    </row>
    <row r="814" ht="12.75">
      <c r="AM814" s="111">
        <f>+Conceptos!C814</f>
        <v>0</v>
      </c>
    </row>
    <row r="815" ht="12.75">
      <c r="AM815" s="111">
        <f>+Conceptos!C815</f>
        <v>0</v>
      </c>
    </row>
    <row r="816" ht="12.75">
      <c r="AM816" s="111">
        <f>+Conceptos!C816</f>
        <v>0</v>
      </c>
    </row>
    <row r="817" ht="12.75">
      <c r="AM817" s="111">
        <f>+Conceptos!C817</f>
        <v>0</v>
      </c>
    </row>
    <row r="818" ht="12.75">
      <c r="AM818" s="111">
        <f>+Conceptos!C818</f>
        <v>0</v>
      </c>
    </row>
    <row r="819" ht="12.75">
      <c r="AM819" s="111">
        <f>+Conceptos!C819</f>
        <v>0</v>
      </c>
    </row>
    <row r="820" ht="12.75">
      <c r="AM820" s="111">
        <f>+Conceptos!C820</f>
        <v>0</v>
      </c>
    </row>
    <row r="821" ht="12.75">
      <c r="AM821" s="111">
        <f>+Conceptos!C821</f>
        <v>0</v>
      </c>
    </row>
    <row r="822" ht="12.75">
      <c r="AM822" s="111">
        <f>+Conceptos!C822</f>
        <v>0</v>
      </c>
    </row>
    <row r="823" ht="12.75">
      <c r="AM823" s="111">
        <f>+Conceptos!C823</f>
        <v>0</v>
      </c>
    </row>
    <row r="824" ht="12.75">
      <c r="AM824" s="111">
        <f>+Conceptos!C824</f>
        <v>0</v>
      </c>
    </row>
    <row r="825" ht="12.75">
      <c r="AM825" s="111">
        <f>+Conceptos!C825</f>
        <v>0</v>
      </c>
    </row>
    <row r="826" ht="12.75">
      <c r="AM826" s="111">
        <f>+Conceptos!C826</f>
        <v>0</v>
      </c>
    </row>
    <row r="827" ht="12.75">
      <c r="AM827" s="111">
        <f>+Conceptos!C827</f>
        <v>0</v>
      </c>
    </row>
    <row r="828" ht="12.75">
      <c r="AM828" s="111">
        <f>+Conceptos!C828</f>
        <v>0</v>
      </c>
    </row>
    <row r="829" ht="12.75">
      <c r="AM829" s="111">
        <f>+Conceptos!C829</f>
        <v>0</v>
      </c>
    </row>
    <row r="830" ht="12.75">
      <c r="AM830" s="111">
        <f>+Conceptos!C830</f>
        <v>0</v>
      </c>
    </row>
    <row r="831" ht="12.75">
      <c r="AM831" s="111">
        <f>+Conceptos!C831</f>
        <v>0</v>
      </c>
    </row>
    <row r="832" ht="12.75">
      <c r="AM832" s="111">
        <f>+Conceptos!C832</f>
        <v>0</v>
      </c>
    </row>
    <row r="833" ht="12.75">
      <c r="AM833" s="111">
        <f>+Conceptos!C833</f>
        <v>0</v>
      </c>
    </row>
    <row r="834" ht="12.75">
      <c r="AM834" s="111">
        <f>+Conceptos!C834</f>
        <v>0</v>
      </c>
    </row>
    <row r="835" ht="12.75">
      <c r="AM835" s="111">
        <f>+Conceptos!C835</f>
        <v>0</v>
      </c>
    </row>
    <row r="836" ht="12.75">
      <c r="AM836" s="111">
        <f>+Conceptos!C836</f>
        <v>0</v>
      </c>
    </row>
    <row r="837" ht="12.75">
      <c r="AM837" s="111">
        <f>+Conceptos!C837</f>
        <v>0</v>
      </c>
    </row>
    <row r="838" ht="12.75">
      <c r="AM838" s="111">
        <f>+Conceptos!C838</f>
        <v>0</v>
      </c>
    </row>
    <row r="839" ht="12.75">
      <c r="AM839" s="111">
        <f>+Conceptos!C839</f>
        <v>0</v>
      </c>
    </row>
    <row r="840" ht="12.75">
      <c r="AM840" s="111">
        <f>+Conceptos!C840</f>
        <v>0</v>
      </c>
    </row>
    <row r="841" ht="12.75">
      <c r="AM841" s="111">
        <f>+Conceptos!C841</f>
        <v>0</v>
      </c>
    </row>
    <row r="842" ht="12.75">
      <c r="AM842" s="111">
        <f>+Conceptos!C842</f>
        <v>0</v>
      </c>
    </row>
    <row r="843" ht="12.75">
      <c r="AM843" s="111">
        <f>+Conceptos!C843</f>
        <v>0</v>
      </c>
    </row>
    <row r="844" ht="12.75">
      <c r="AM844" s="111">
        <f>+Conceptos!C844</f>
        <v>0</v>
      </c>
    </row>
    <row r="845" ht="12.75">
      <c r="AM845" s="111">
        <f>+Conceptos!C845</f>
        <v>0</v>
      </c>
    </row>
    <row r="846" ht="12.75">
      <c r="AM846" s="111">
        <f>+Conceptos!C846</f>
        <v>0</v>
      </c>
    </row>
    <row r="847" ht="12.75">
      <c r="AM847" s="111">
        <f>+Conceptos!C847</f>
        <v>0</v>
      </c>
    </row>
    <row r="848" ht="12.75">
      <c r="AM848" s="111">
        <f>+Conceptos!C848</f>
        <v>0</v>
      </c>
    </row>
    <row r="849" ht="12.75">
      <c r="AM849" s="111">
        <f>+Conceptos!C849</f>
        <v>0</v>
      </c>
    </row>
    <row r="850" ht="12.75">
      <c r="AM850" s="111">
        <f>+Conceptos!C850</f>
        <v>0</v>
      </c>
    </row>
    <row r="851" ht="12.75">
      <c r="AM851" s="111">
        <f>+Conceptos!C851</f>
        <v>0</v>
      </c>
    </row>
    <row r="852" ht="12.75">
      <c r="AM852" s="111">
        <f>+Conceptos!C852</f>
        <v>0</v>
      </c>
    </row>
    <row r="853" ht="12.75">
      <c r="AM853" s="111">
        <f>+Conceptos!C853</f>
        <v>0</v>
      </c>
    </row>
    <row r="854" ht="12.75">
      <c r="AM854" s="111">
        <f>+Conceptos!C854</f>
        <v>0</v>
      </c>
    </row>
    <row r="855" ht="12.75">
      <c r="AM855" s="111">
        <f>+Conceptos!C855</f>
        <v>0</v>
      </c>
    </row>
    <row r="856" ht="12.75">
      <c r="AM856" s="111">
        <f>+Conceptos!C856</f>
        <v>0</v>
      </c>
    </row>
    <row r="857" ht="12.75">
      <c r="AM857" s="111">
        <f>+Conceptos!C857</f>
        <v>0</v>
      </c>
    </row>
    <row r="858" ht="12.75">
      <c r="AM858" s="111">
        <f>+Conceptos!C858</f>
        <v>0</v>
      </c>
    </row>
    <row r="859" ht="12.75">
      <c r="AM859" s="111">
        <f>+Conceptos!C859</f>
        <v>0</v>
      </c>
    </row>
    <row r="860" ht="12.75">
      <c r="AM860" s="111">
        <f>+Conceptos!C860</f>
        <v>0</v>
      </c>
    </row>
    <row r="861" ht="12.75">
      <c r="AM861" s="111">
        <f>+Conceptos!C861</f>
        <v>0</v>
      </c>
    </row>
    <row r="862" ht="12.75">
      <c r="AM862" s="111">
        <f>+Conceptos!C862</f>
        <v>0</v>
      </c>
    </row>
    <row r="863" ht="12.75">
      <c r="AM863" s="111">
        <f>+Conceptos!C863</f>
        <v>0</v>
      </c>
    </row>
    <row r="864" ht="12.75">
      <c r="AM864" s="111">
        <f>+Conceptos!C864</f>
        <v>0</v>
      </c>
    </row>
    <row r="865" ht="12.75">
      <c r="AM865" s="111">
        <f>+Conceptos!C865</f>
        <v>0</v>
      </c>
    </row>
    <row r="866" ht="12.75">
      <c r="AM866" s="111">
        <f>+Conceptos!C866</f>
        <v>0</v>
      </c>
    </row>
    <row r="867" ht="12.75">
      <c r="AM867" s="111">
        <f>+Conceptos!C867</f>
        <v>0</v>
      </c>
    </row>
    <row r="868" ht="12.75">
      <c r="AM868" s="111">
        <f>+Conceptos!C868</f>
        <v>0</v>
      </c>
    </row>
    <row r="869" ht="12.75">
      <c r="AM869" s="111">
        <f>+Conceptos!C869</f>
        <v>0</v>
      </c>
    </row>
    <row r="870" ht="12.75">
      <c r="AM870" s="111">
        <f>+Conceptos!C870</f>
        <v>0</v>
      </c>
    </row>
    <row r="871" ht="12.75">
      <c r="AM871" s="111">
        <f>+Conceptos!C871</f>
        <v>0</v>
      </c>
    </row>
    <row r="872" ht="12.75">
      <c r="AM872" s="111">
        <f>+Conceptos!C872</f>
        <v>0</v>
      </c>
    </row>
    <row r="873" ht="12.75">
      <c r="AM873" s="111">
        <f>+Conceptos!C873</f>
        <v>0</v>
      </c>
    </row>
    <row r="874" ht="12.75">
      <c r="AM874" s="111">
        <f>+Conceptos!C874</f>
        <v>0</v>
      </c>
    </row>
    <row r="875" ht="12.75">
      <c r="AM875" s="111">
        <f>+Conceptos!C875</f>
        <v>0</v>
      </c>
    </row>
    <row r="876" ht="12.75">
      <c r="AM876" s="111">
        <f>+Conceptos!C876</f>
        <v>0</v>
      </c>
    </row>
    <row r="877" ht="12.75">
      <c r="AM877" s="111">
        <f>+Conceptos!C877</f>
        <v>0</v>
      </c>
    </row>
    <row r="878" ht="12.75">
      <c r="AM878" s="111">
        <f>+Conceptos!C878</f>
        <v>0</v>
      </c>
    </row>
    <row r="879" ht="12.75">
      <c r="AM879" s="111">
        <f>+Conceptos!C879</f>
        <v>0</v>
      </c>
    </row>
    <row r="880" ht="12.75">
      <c r="AM880" s="111">
        <f>+Conceptos!C880</f>
        <v>0</v>
      </c>
    </row>
    <row r="881" ht="12.75">
      <c r="AM881" s="111">
        <f>+Conceptos!C881</f>
        <v>0</v>
      </c>
    </row>
    <row r="882" ht="12.75">
      <c r="AM882" s="111">
        <f>+Conceptos!C882</f>
        <v>0</v>
      </c>
    </row>
    <row r="883" ht="12.75">
      <c r="AM883" s="111">
        <f>+Conceptos!C883</f>
        <v>0</v>
      </c>
    </row>
    <row r="884" ht="12.75">
      <c r="AM884" s="111">
        <f>+Conceptos!C884</f>
        <v>0</v>
      </c>
    </row>
    <row r="885" ht="12.75">
      <c r="AM885" s="111">
        <f>+Conceptos!C885</f>
        <v>0</v>
      </c>
    </row>
    <row r="886" ht="12.75">
      <c r="AM886" s="111">
        <f>+Conceptos!C886</f>
        <v>0</v>
      </c>
    </row>
    <row r="887" ht="12.75">
      <c r="AM887" s="111">
        <f>+Conceptos!C887</f>
        <v>0</v>
      </c>
    </row>
    <row r="888" ht="12.75">
      <c r="AM888" s="111">
        <f>+Conceptos!C888</f>
        <v>0</v>
      </c>
    </row>
    <row r="889" ht="12.75">
      <c r="AM889" s="111">
        <f>+Conceptos!C889</f>
        <v>0</v>
      </c>
    </row>
    <row r="890" ht="12.75">
      <c r="AM890" s="111">
        <f>+Conceptos!C890</f>
        <v>0</v>
      </c>
    </row>
    <row r="891" ht="12.75">
      <c r="AM891" s="111">
        <f>+Conceptos!C891</f>
        <v>0</v>
      </c>
    </row>
    <row r="892" ht="12.75">
      <c r="AM892" s="111">
        <f>+Conceptos!C892</f>
        <v>0</v>
      </c>
    </row>
    <row r="893" ht="12.75">
      <c r="AM893" s="111">
        <f>+Conceptos!C893</f>
        <v>0</v>
      </c>
    </row>
    <row r="894" ht="12.75">
      <c r="AM894" s="111">
        <f>+Conceptos!C894</f>
        <v>0</v>
      </c>
    </row>
    <row r="895" ht="12.75">
      <c r="AM895" s="111">
        <f>+Conceptos!C895</f>
        <v>0</v>
      </c>
    </row>
    <row r="896" ht="12.75">
      <c r="AM896" s="111">
        <f>+Conceptos!C896</f>
        <v>0</v>
      </c>
    </row>
    <row r="897" ht="12.75">
      <c r="AM897" s="111">
        <f>+Conceptos!C897</f>
        <v>0</v>
      </c>
    </row>
    <row r="898" ht="12.75">
      <c r="AM898" s="111">
        <f>+Conceptos!C898</f>
        <v>0</v>
      </c>
    </row>
    <row r="899" ht="12.75">
      <c r="AM899" s="111">
        <f>+Conceptos!C899</f>
        <v>0</v>
      </c>
    </row>
    <row r="900" ht="12.75">
      <c r="AM900" s="111">
        <f>+Conceptos!C900</f>
        <v>0</v>
      </c>
    </row>
    <row r="901" ht="12.75">
      <c r="AM901" s="111">
        <f>+Conceptos!C901</f>
        <v>0</v>
      </c>
    </row>
    <row r="902" ht="12.75">
      <c r="AM902" s="111">
        <f>+Conceptos!C902</f>
        <v>0</v>
      </c>
    </row>
    <row r="903" ht="12.75">
      <c r="AM903" s="111">
        <f>+Conceptos!C903</f>
        <v>0</v>
      </c>
    </row>
    <row r="904" ht="12.75">
      <c r="AM904" s="111">
        <f>+Conceptos!C904</f>
        <v>0</v>
      </c>
    </row>
    <row r="905" ht="12.75">
      <c r="AM905" s="111">
        <f>+Conceptos!C905</f>
        <v>0</v>
      </c>
    </row>
    <row r="906" ht="12.75">
      <c r="AM906" s="111">
        <f>+Conceptos!C906</f>
        <v>0</v>
      </c>
    </row>
    <row r="907" ht="12.75">
      <c r="AM907" s="111">
        <f>+Conceptos!C907</f>
        <v>0</v>
      </c>
    </row>
    <row r="908" ht="12.75">
      <c r="AM908" s="111">
        <f>+Conceptos!C908</f>
        <v>0</v>
      </c>
    </row>
    <row r="909" ht="12.75">
      <c r="AM909" s="111">
        <f>+Conceptos!C909</f>
        <v>0</v>
      </c>
    </row>
    <row r="910" ht="12.75">
      <c r="AM910" s="111">
        <f>+Conceptos!C910</f>
        <v>0</v>
      </c>
    </row>
    <row r="911" ht="12.75">
      <c r="AM911" s="111">
        <f>+Conceptos!C911</f>
        <v>0</v>
      </c>
    </row>
    <row r="912" ht="12.75">
      <c r="AM912" s="111">
        <f>+Conceptos!C912</f>
        <v>0</v>
      </c>
    </row>
    <row r="913" ht="12.75">
      <c r="AM913" s="111">
        <f>+Conceptos!C913</f>
        <v>0</v>
      </c>
    </row>
    <row r="914" ht="12.75">
      <c r="AM914" s="111">
        <f>+Conceptos!C914</f>
        <v>0</v>
      </c>
    </row>
    <row r="915" ht="12.75">
      <c r="AM915" s="111">
        <f>+Conceptos!C915</f>
        <v>0</v>
      </c>
    </row>
    <row r="916" ht="12.75">
      <c r="AM916" s="111">
        <f>+Conceptos!C916</f>
        <v>0</v>
      </c>
    </row>
    <row r="917" ht="12.75">
      <c r="AM917" s="111">
        <f>+Conceptos!C917</f>
        <v>0</v>
      </c>
    </row>
    <row r="918" ht="12.75">
      <c r="AM918" s="111">
        <f>+Conceptos!C918</f>
        <v>0</v>
      </c>
    </row>
    <row r="919" ht="12.75">
      <c r="AM919" s="111">
        <f>+Conceptos!C919</f>
        <v>0</v>
      </c>
    </row>
    <row r="920" ht="12.75">
      <c r="AM920" s="111">
        <f>+Conceptos!C920</f>
        <v>0</v>
      </c>
    </row>
    <row r="921" ht="12.75">
      <c r="AM921" s="111">
        <f>+Conceptos!C921</f>
        <v>0</v>
      </c>
    </row>
    <row r="922" ht="12.75">
      <c r="AM922" s="111">
        <f>+Conceptos!C922</f>
        <v>0</v>
      </c>
    </row>
    <row r="923" ht="12.75">
      <c r="AM923" s="111">
        <f>+Conceptos!C923</f>
        <v>0</v>
      </c>
    </row>
    <row r="924" ht="12.75">
      <c r="AM924" s="111">
        <f>+Conceptos!C924</f>
        <v>0</v>
      </c>
    </row>
    <row r="925" ht="12.75">
      <c r="AM925" s="111">
        <f>+Conceptos!C925</f>
        <v>0</v>
      </c>
    </row>
    <row r="926" ht="12.75">
      <c r="AM926" s="111">
        <f>+Conceptos!C926</f>
        <v>0</v>
      </c>
    </row>
    <row r="927" ht="12.75">
      <c r="AM927" s="111">
        <f>+Conceptos!C927</f>
        <v>0</v>
      </c>
    </row>
    <row r="928" ht="12.75">
      <c r="AM928" s="111">
        <f>+Conceptos!C928</f>
        <v>0</v>
      </c>
    </row>
    <row r="929" ht="12.75">
      <c r="AM929" s="111">
        <f>+Conceptos!C929</f>
        <v>0</v>
      </c>
    </row>
    <row r="930" ht="12.75">
      <c r="AM930" s="111">
        <f>+Conceptos!C930</f>
        <v>0</v>
      </c>
    </row>
    <row r="931" ht="12.75">
      <c r="AM931" s="111">
        <f>+Conceptos!C931</f>
        <v>0</v>
      </c>
    </row>
    <row r="932" ht="12.75">
      <c r="AM932" s="111">
        <f>+Conceptos!C932</f>
        <v>0</v>
      </c>
    </row>
    <row r="933" ht="12.75">
      <c r="AM933" s="111">
        <f>+Conceptos!C933</f>
        <v>0</v>
      </c>
    </row>
    <row r="934" ht="12.75">
      <c r="AM934" s="111">
        <f>+Conceptos!C934</f>
        <v>0</v>
      </c>
    </row>
    <row r="935" ht="12.75">
      <c r="AM935" s="111">
        <f>+Conceptos!C935</f>
        <v>0</v>
      </c>
    </row>
    <row r="936" ht="12.75">
      <c r="AM936" s="111">
        <f>+Conceptos!C936</f>
        <v>0</v>
      </c>
    </row>
    <row r="937" ht="12.75">
      <c r="AM937" s="111">
        <f>+Conceptos!C937</f>
        <v>0</v>
      </c>
    </row>
    <row r="938" ht="12.75">
      <c r="AM938" s="111">
        <f>+Conceptos!C938</f>
        <v>0</v>
      </c>
    </row>
    <row r="939" ht="12.75">
      <c r="AM939" s="111">
        <f>+Conceptos!C939</f>
        <v>0</v>
      </c>
    </row>
    <row r="940" ht="12.75">
      <c r="AM940" s="111">
        <f>+Conceptos!C940</f>
        <v>0</v>
      </c>
    </row>
    <row r="941" ht="12.75">
      <c r="AM941" s="111">
        <f>+Conceptos!C941</f>
        <v>0</v>
      </c>
    </row>
    <row r="942" ht="12.75">
      <c r="AM942" s="111">
        <f>+Conceptos!C942</f>
        <v>0</v>
      </c>
    </row>
    <row r="943" ht="12.75">
      <c r="AM943" s="111">
        <f>+Conceptos!C943</f>
        <v>0</v>
      </c>
    </row>
    <row r="944" ht="12.75">
      <c r="AM944" s="111">
        <f>+Conceptos!C944</f>
        <v>0</v>
      </c>
    </row>
    <row r="945" ht="12.75">
      <c r="AM945" s="111">
        <f>+Conceptos!C945</f>
        <v>0</v>
      </c>
    </row>
    <row r="946" ht="12.75">
      <c r="AM946" s="111">
        <f>+Conceptos!C946</f>
        <v>0</v>
      </c>
    </row>
    <row r="947" ht="12.75">
      <c r="AM947" s="111">
        <f>+Conceptos!C947</f>
        <v>0</v>
      </c>
    </row>
    <row r="948" ht="12.75">
      <c r="AM948" s="111">
        <f>+Conceptos!C948</f>
        <v>0</v>
      </c>
    </row>
    <row r="949" ht="12.75">
      <c r="AM949" s="111">
        <f>+Conceptos!C949</f>
        <v>0</v>
      </c>
    </row>
    <row r="950" ht="12.75">
      <c r="AM950" s="111">
        <f>+Conceptos!C950</f>
        <v>0</v>
      </c>
    </row>
    <row r="951" ht="12.75">
      <c r="AM951" s="111">
        <f>+Conceptos!C951</f>
        <v>0</v>
      </c>
    </row>
    <row r="952" ht="12.75">
      <c r="AM952" s="111">
        <f>+Conceptos!C952</f>
        <v>0</v>
      </c>
    </row>
    <row r="953" ht="12.75">
      <c r="AM953" s="111">
        <f>+Conceptos!C953</f>
        <v>0</v>
      </c>
    </row>
    <row r="954" ht="12.75">
      <c r="AM954" s="111">
        <f>+Conceptos!C954</f>
        <v>0</v>
      </c>
    </row>
    <row r="955" ht="12.75">
      <c r="AM955" s="111">
        <f>+Conceptos!C955</f>
        <v>0</v>
      </c>
    </row>
    <row r="956" ht="12.75">
      <c r="AM956" s="111">
        <f>+Conceptos!C956</f>
        <v>0</v>
      </c>
    </row>
    <row r="957" ht="12.75">
      <c r="AM957" s="111">
        <f>+Conceptos!C957</f>
        <v>0</v>
      </c>
    </row>
    <row r="958" ht="12.75">
      <c r="AM958" s="111">
        <f>+Conceptos!C958</f>
        <v>0</v>
      </c>
    </row>
    <row r="959" ht="12.75">
      <c r="AM959" s="111">
        <f>+Conceptos!C959</f>
        <v>0</v>
      </c>
    </row>
    <row r="960" ht="12.75">
      <c r="AM960" s="111">
        <f>+Conceptos!C960</f>
        <v>0</v>
      </c>
    </row>
    <row r="961" ht="12.75">
      <c r="AM961" s="111">
        <f>+Conceptos!C961</f>
        <v>0</v>
      </c>
    </row>
    <row r="962" ht="12.75">
      <c r="AM962" s="111">
        <f>+Conceptos!C962</f>
        <v>0</v>
      </c>
    </row>
    <row r="963" ht="12.75">
      <c r="AM963" s="111">
        <f>+Conceptos!C963</f>
        <v>0</v>
      </c>
    </row>
    <row r="964" ht="12.75">
      <c r="AM964" s="111">
        <f>+Conceptos!C964</f>
        <v>0</v>
      </c>
    </row>
    <row r="965" ht="12.75">
      <c r="AM965" s="111">
        <f>+Conceptos!C965</f>
        <v>0</v>
      </c>
    </row>
    <row r="966" ht="12.75">
      <c r="AM966" s="111">
        <f>+Conceptos!C966</f>
        <v>0</v>
      </c>
    </row>
    <row r="967" ht="12.75">
      <c r="AM967" s="111">
        <f>+Conceptos!C967</f>
        <v>0</v>
      </c>
    </row>
    <row r="968" ht="12.75">
      <c r="AM968" s="111">
        <f>+Conceptos!C968</f>
        <v>0</v>
      </c>
    </row>
    <row r="969" ht="12.75">
      <c r="AM969" s="111">
        <f>+Conceptos!C969</f>
        <v>0</v>
      </c>
    </row>
    <row r="970" ht="12.75">
      <c r="AM970" s="111">
        <f>+Conceptos!C970</f>
        <v>0</v>
      </c>
    </row>
    <row r="971" ht="12.75">
      <c r="AM971" s="111">
        <f>+Conceptos!C971</f>
        <v>0</v>
      </c>
    </row>
    <row r="972" ht="12.75">
      <c r="AM972" s="111">
        <f>+Conceptos!C972</f>
        <v>0</v>
      </c>
    </row>
    <row r="973" ht="12.75">
      <c r="AM973" s="111">
        <f>+Conceptos!C973</f>
        <v>0</v>
      </c>
    </row>
    <row r="974" ht="12.75">
      <c r="AM974" s="111">
        <f>+Conceptos!C974</f>
        <v>0</v>
      </c>
    </row>
    <row r="975" ht="12.75">
      <c r="AM975" s="111">
        <f>+Conceptos!C975</f>
        <v>0</v>
      </c>
    </row>
    <row r="976" ht="12.75">
      <c r="AM976" s="111">
        <f>+Conceptos!C976</f>
        <v>0</v>
      </c>
    </row>
    <row r="977" ht="12.75">
      <c r="AM977" s="111">
        <f>+Conceptos!C977</f>
        <v>0</v>
      </c>
    </row>
    <row r="978" ht="12.75">
      <c r="AM978" s="111">
        <f>+Conceptos!C978</f>
        <v>0</v>
      </c>
    </row>
    <row r="979" ht="12.75">
      <c r="AM979" s="111">
        <f>+Conceptos!C979</f>
        <v>0</v>
      </c>
    </row>
    <row r="980" ht="12.75">
      <c r="AM980" s="111">
        <f>+Conceptos!C980</f>
        <v>0</v>
      </c>
    </row>
    <row r="981" ht="12.75">
      <c r="AM981" s="111">
        <f>+Conceptos!C981</f>
        <v>0</v>
      </c>
    </row>
    <row r="982" ht="12.75">
      <c r="AM982" s="111">
        <f>+Conceptos!C982</f>
        <v>0</v>
      </c>
    </row>
    <row r="983" ht="12.75">
      <c r="AM983" s="111">
        <f>+Conceptos!C983</f>
        <v>0</v>
      </c>
    </row>
    <row r="984" ht="12.75">
      <c r="AM984" s="111">
        <f>+Conceptos!C984</f>
        <v>0</v>
      </c>
    </row>
    <row r="985" ht="12.75">
      <c r="AM985" s="111">
        <f>+Conceptos!C985</f>
        <v>0</v>
      </c>
    </row>
    <row r="986" ht="12.75">
      <c r="AM986" s="111">
        <f>+Conceptos!C986</f>
        <v>0</v>
      </c>
    </row>
    <row r="987" ht="12.75">
      <c r="AM987" s="111">
        <f>+Conceptos!C987</f>
        <v>0</v>
      </c>
    </row>
    <row r="988" ht="12.75">
      <c r="AM988" s="111">
        <f>+Conceptos!C988</f>
        <v>0</v>
      </c>
    </row>
    <row r="989" ht="12.75">
      <c r="AM989" s="111">
        <f>+Conceptos!C989</f>
        <v>0</v>
      </c>
    </row>
    <row r="990" ht="12.75">
      <c r="AM990" s="111">
        <f>+Conceptos!C990</f>
        <v>0</v>
      </c>
    </row>
    <row r="991" ht="12.75">
      <c r="AM991" s="111">
        <f>+Conceptos!C991</f>
        <v>0</v>
      </c>
    </row>
    <row r="992" ht="12.75">
      <c r="AM992" s="111">
        <f>+Conceptos!C992</f>
        <v>0</v>
      </c>
    </row>
    <row r="993" ht="12.75">
      <c r="AM993" s="111">
        <f>+Conceptos!C993</f>
        <v>0</v>
      </c>
    </row>
    <row r="994" ht="12.75">
      <c r="AM994" s="111">
        <f>+Conceptos!C994</f>
        <v>0</v>
      </c>
    </row>
    <row r="995" ht="12.75">
      <c r="AM995" s="111">
        <f>+Conceptos!C995</f>
        <v>0</v>
      </c>
    </row>
    <row r="996" ht="12.75">
      <c r="AM996" s="111">
        <f>+Conceptos!C996</f>
        <v>0</v>
      </c>
    </row>
    <row r="997" ht="12.75">
      <c r="AM997" s="111">
        <f>+Conceptos!C997</f>
        <v>0</v>
      </c>
    </row>
    <row r="998" ht="12.75">
      <c r="AM998" s="111">
        <f>+Conceptos!C998</f>
        <v>0</v>
      </c>
    </row>
    <row r="999" ht="12.75">
      <c r="AM999" s="111">
        <f>+Conceptos!C999</f>
        <v>0</v>
      </c>
    </row>
    <row r="1000" ht="12.75">
      <c r="AM1000" s="111">
        <f>+Conceptos!C1000</f>
        <v>0</v>
      </c>
    </row>
    <row r="1001" ht="12.75">
      <c r="AM1001" s="111">
        <f>+Conceptos!C1001</f>
        <v>0</v>
      </c>
    </row>
    <row r="1002" ht="12.75">
      <c r="AM1002" s="111">
        <f>+Conceptos!C1002</f>
        <v>0</v>
      </c>
    </row>
    <row r="1003" ht="12.75">
      <c r="AM1003" s="111">
        <f>+Conceptos!C1003</f>
        <v>0</v>
      </c>
    </row>
    <row r="1004" ht="12.75">
      <c r="AM1004" s="111">
        <f>+Conceptos!C1004</f>
        <v>0</v>
      </c>
    </row>
    <row r="1005" ht="12.75">
      <c r="AM1005" s="111">
        <f>+Conceptos!C1005</f>
        <v>0</v>
      </c>
    </row>
    <row r="1006" ht="12.75">
      <c r="AM1006" s="111">
        <f>+Conceptos!C1006</f>
        <v>0</v>
      </c>
    </row>
    <row r="1007" ht="12.75">
      <c r="AM1007" s="111">
        <f>+Conceptos!C1007</f>
        <v>0</v>
      </c>
    </row>
    <row r="1008" ht="12.75">
      <c r="AM1008" s="111">
        <f>+Conceptos!C1008</f>
        <v>0</v>
      </c>
    </row>
    <row r="1009" ht="12.75">
      <c r="AM1009" s="111">
        <f>+Conceptos!C1009</f>
        <v>0</v>
      </c>
    </row>
    <row r="1010" ht="12.75">
      <c r="AM1010" s="111">
        <f>+Conceptos!C1010</f>
        <v>0</v>
      </c>
    </row>
    <row r="1011" ht="12.75">
      <c r="AM1011" s="111">
        <f>+Conceptos!C1011</f>
        <v>0</v>
      </c>
    </row>
    <row r="1012" ht="12.75">
      <c r="AM1012" s="111">
        <f>+Conceptos!C1012</f>
        <v>0</v>
      </c>
    </row>
    <row r="1013" ht="12.75">
      <c r="AM1013" s="111">
        <f>+Conceptos!C1013</f>
        <v>0</v>
      </c>
    </row>
    <row r="1014" ht="12.75">
      <c r="AM1014" s="111">
        <f>+Conceptos!C1014</f>
        <v>0</v>
      </c>
    </row>
    <row r="1015" ht="12.75">
      <c r="AM1015" s="111">
        <f>+Conceptos!C1015</f>
        <v>0</v>
      </c>
    </row>
    <row r="1016" ht="12.75">
      <c r="AM1016" s="111">
        <f>+Conceptos!C1016</f>
        <v>0</v>
      </c>
    </row>
    <row r="1017" ht="12.75">
      <c r="AM1017" s="111">
        <f>+Conceptos!C1017</f>
        <v>0</v>
      </c>
    </row>
    <row r="1018" ht="12.75">
      <c r="AM1018" s="111">
        <f>+Conceptos!C1018</f>
        <v>0</v>
      </c>
    </row>
    <row r="1019" ht="12.75">
      <c r="AM1019" s="111">
        <f>+Conceptos!C1019</f>
        <v>0</v>
      </c>
    </row>
    <row r="1020" ht="12.75">
      <c r="AM1020" s="111">
        <f>+Conceptos!C1020</f>
        <v>0</v>
      </c>
    </row>
    <row r="1021" ht="12.75">
      <c r="AM1021" s="111">
        <f>+Conceptos!C1021</f>
        <v>0</v>
      </c>
    </row>
    <row r="1022" ht="12.75">
      <c r="AM1022" s="111">
        <f>+Conceptos!C1022</f>
        <v>0</v>
      </c>
    </row>
    <row r="1023" ht="12.75">
      <c r="AM1023" s="111">
        <f>+Conceptos!C1023</f>
        <v>0</v>
      </c>
    </row>
    <row r="1024" ht="12.75">
      <c r="AM1024" s="111">
        <f>+Conceptos!C1024</f>
        <v>0</v>
      </c>
    </row>
    <row r="1025" ht="12.75">
      <c r="AM1025" s="111">
        <f>+Conceptos!C1025</f>
        <v>0</v>
      </c>
    </row>
    <row r="1026" ht="12.75">
      <c r="AM1026" s="111">
        <f>+Conceptos!C1026</f>
        <v>0</v>
      </c>
    </row>
    <row r="1027" ht="12.75">
      <c r="AM1027" s="111">
        <f>+Conceptos!C1027</f>
        <v>0</v>
      </c>
    </row>
    <row r="1028" ht="12.75">
      <c r="AM1028" s="111">
        <f>+Conceptos!C1028</f>
        <v>0</v>
      </c>
    </row>
    <row r="1029" ht="12.75">
      <c r="AM1029" s="111">
        <f>+Conceptos!C1029</f>
        <v>0</v>
      </c>
    </row>
    <row r="1030" ht="12.75">
      <c r="AM1030" s="111">
        <f>+Conceptos!C1030</f>
        <v>0</v>
      </c>
    </row>
    <row r="1031" ht="12.75">
      <c r="AM1031" s="111">
        <f>+Conceptos!C1031</f>
        <v>0</v>
      </c>
    </row>
    <row r="1032" ht="12.75">
      <c r="AM1032" s="111">
        <f>+Conceptos!C1032</f>
        <v>0</v>
      </c>
    </row>
    <row r="1033" ht="12.75">
      <c r="AM1033" s="111">
        <f>+Conceptos!C1033</f>
        <v>0</v>
      </c>
    </row>
    <row r="1034" ht="12.75">
      <c r="AM1034" s="111">
        <f>+Conceptos!C1034</f>
        <v>0</v>
      </c>
    </row>
    <row r="1035" ht="12.75">
      <c r="AM1035" s="111">
        <f>+Conceptos!C1035</f>
        <v>0</v>
      </c>
    </row>
    <row r="1036" ht="12.75">
      <c r="AM1036" s="111">
        <f>+Conceptos!C1036</f>
        <v>0</v>
      </c>
    </row>
    <row r="1037" ht="12.75">
      <c r="AM1037" s="111">
        <f>+Conceptos!C1037</f>
        <v>0</v>
      </c>
    </row>
    <row r="1038" ht="12.75">
      <c r="AM1038" s="111">
        <f>+Conceptos!C1038</f>
        <v>0</v>
      </c>
    </row>
    <row r="1039" ht="12.75">
      <c r="AM1039" s="111">
        <f>+Conceptos!C1039</f>
        <v>0</v>
      </c>
    </row>
    <row r="1040" ht="12.75">
      <c r="AM1040" s="111">
        <f>+Conceptos!C1040</f>
        <v>0</v>
      </c>
    </row>
    <row r="1041" ht="12.75">
      <c r="AM1041" s="111">
        <f>+Conceptos!C1041</f>
        <v>0</v>
      </c>
    </row>
    <row r="1042" ht="12.75">
      <c r="AM1042" s="111">
        <f>+Conceptos!C1042</f>
        <v>0</v>
      </c>
    </row>
    <row r="1043" ht="12.75">
      <c r="AM1043" s="111">
        <f>+Conceptos!C1043</f>
        <v>0</v>
      </c>
    </row>
    <row r="1044" ht="12.75">
      <c r="AM1044" s="111">
        <f>+Conceptos!C1044</f>
        <v>0</v>
      </c>
    </row>
    <row r="1045" ht="12.75">
      <c r="AM1045" s="111">
        <f>+Conceptos!C1045</f>
        <v>0</v>
      </c>
    </row>
    <row r="1046" ht="12.75">
      <c r="AM1046" s="111">
        <f>+Conceptos!C1046</f>
        <v>0</v>
      </c>
    </row>
    <row r="1047" ht="12.75">
      <c r="AM1047" s="111">
        <f>+Conceptos!C1047</f>
        <v>0</v>
      </c>
    </row>
    <row r="1048" ht="12.75">
      <c r="AM1048" s="111">
        <f>+Conceptos!C1048</f>
        <v>0</v>
      </c>
    </row>
    <row r="1049" ht="12.75">
      <c r="AM1049" s="111">
        <f>+Conceptos!C1049</f>
        <v>0</v>
      </c>
    </row>
    <row r="1050" ht="12.75">
      <c r="AM1050" s="111">
        <f>+Conceptos!C1050</f>
        <v>0</v>
      </c>
    </row>
    <row r="1051" ht="12.75">
      <c r="AM1051" s="111">
        <f>+Conceptos!C1051</f>
        <v>0</v>
      </c>
    </row>
    <row r="1052" ht="12.75">
      <c r="AM1052" s="111">
        <f>+Conceptos!C1052</f>
        <v>0</v>
      </c>
    </row>
    <row r="1053" ht="12.75">
      <c r="AM1053" s="111">
        <f>+Conceptos!C1053</f>
        <v>0</v>
      </c>
    </row>
    <row r="1054" ht="12.75">
      <c r="AM1054" s="111">
        <f>+Conceptos!C1054</f>
        <v>0</v>
      </c>
    </row>
    <row r="1055" ht="12.75">
      <c r="AM1055" s="111">
        <f>+Conceptos!C1055</f>
        <v>0</v>
      </c>
    </row>
    <row r="1056" ht="12.75">
      <c r="AM1056" s="111">
        <f>+Conceptos!C1056</f>
        <v>0</v>
      </c>
    </row>
    <row r="1057" ht="12.75">
      <c r="AM1057" s="111">
        <f>+Conceptos!C1057</f>
        <v>0</v>
      </c>
    </row>
    <row r="1058" ht="12.75">
      <c r="AM1058" s="111">
        <f>+Conceptos!C1058</f>
        <v>0</v>
      </c>
    </row>
    <row r="1059" ht="12.75">
      <c r="AM1059" s="111">
        <f>+Conceptos!C1059</f>
        <v>0</v>
      </c>
    </row>
    <row r="1060" ht="12.75">
      <c r="AM1060" s="111">
        <f>+Conceptos!C1060</f>
        <v>0</v>
      </c>
    </row>
    <row r="1061" ht="12.75">
      <c r="AM1061" s="111">
        <f>+Conceptos!C1061</f>
        <v>0</v>
      </c>
    </row>
    <row r="1062" ht="12.75">
      <c r="AM1062" s="111">
        <f>+Conceptos!C1062</f>
        <v>0</v>
      </c>
    </row>
    <row r="1063" ht="12.75">
      <c r="AM1063" s="111">
        <f>+Conceptos!C1063</f>
        <v>0</v>
      </c>
    </row>
    <row r="1064" ht="12.75">
      <c r="AM1064" s="111">
        <f>+Conceptos!C1064</f>
        <v>0</v>
      </c>
    </row>
    <row r="1065" ht="12.75">
      <c r="AM1065" s="111">
        <f>+Conceptos!C1065</f>
        <v>0</v>
      </c>
    </row>
    <row r="1066" ht="12.75">
      <c r="AM1066" s="111">
        <f>+Conceptos!C1066</f>
        <v>0</v>
      </c>
    </row>
    <row r="1067" ht="12.75">
      <c r="AM1067" s="111">
        <f>+Conceptos!C1067</f>
        <v>0</v>
      </c>
    </row>
    <row r="1068" ht="12.75">
      <c r="AM1068" s="111">
        <f>+Conceptos!C1068</f>
        <v>0</v>
      </c>
    </row>
    <row r="1069" ht="12.75">
      <c r="AM1069" s="111">
        <f>+Conceptos!C1069</f>
        <v>0</v>
      </c>
    </row>
    <row r="1070" ht="12.75">
      <c r="AM1070" s="111">
        <f>+Conceptos!C1070</f>
        <v>0</v>
      </c>
    </row>
    <row r="1071" ht="12.75">
      <c r="AM1071" s="111">
        <f>+Conceptos!C1071</f>
        <v>0</v>
      </c>
    </row>
    <row r="1072" ht="12.75">
      <c r="AM1072" s="111">
        <f>+Conceptos!C1072</f>
        <v>0</v>
      </c>
    </row>
    <row r="1073" ht="12.75">
      <c r="AM1073" s="111">
        <f>+Conceptos!C1073</f>
        <v>0</v>
      </c>
    </row>
    <row r="1074" ht="12.75">
      <c r="AM1074" s="111">
        <f>+Conceptos!C1074</f>
        <v>0</v>
      </c>
    </row>
    <row r="1075" ht="12.75">
      <c r="AM1075" s="111">
        <f>+Conceptos!C1075</f>
        <v>0</v>
      </c>
    </row>
    <row r="1076" ht="12.75">
      <c r="AM1076" s="111">
        <f>+Conceptos!C1076</f>
        <v>0</v>
      </c>
    </row>
    <row r="1077" ht="12.75">
      <c r="AM1077" s="111">
        <f>+Conceptos!C1077</f>
        <v>0</v>
      </c>
    </row>
    <row r="1078" ht="12.75">
      <c r="AM1078" s="111">
        <f>+Conceptos!C1078</f>
        <v>0</v>
      </c>
    </row>
    <row r="1079" ht="12.75">
      <c r="AM1079" s="111">
        <f>+Conceptos!C1079</f>
        <v>0</v>
      </c>
    </row>
    <row r="1080" ht="12.75">
      <c r="AM1080" s="111">
        <f>+Conceptos!C1080</f>
        <v>0</v>
      </c>
    </row>
    <row r="1081" ht="12.75">
      <c r="AM1081" s="111">
        <f>+Conceptos!C1081</f>
        <v>0</v>
      </c>
    </row>
    <row r="1082" ht="12.75">
      <c r="AM1082" s="111">
        <f>+Conceptos!C1082</f>
        <v>0</v>
      </c>
    </row>
    <row r="1083" ht="12.75">
      <c r="AM1083" s="111">
        <f>+Conceptos!C1083</f>
        <v>0</v>
      </c>
    </row>
    <row r="1084" ht="12.75">
      <c r="AM1084" s="111">
        <f>+Conceptos!C1084</f>
        <v>0</v>
      </c>
    </row>
    <row r="1085" ht="12.75">
      <c r="AM1085" s="111">
        <f>+Conceptos!C1085</f>
        <v>0</v>
      </c>
    </row>
    <row r="1086" ht="12.75">
      <c r="AM1086" s="111">
        <f>+Conceptos!C1086</f>
        <v>0</v>
      </c>
    </row>
    <row r="1087" ht="12.75">
      <c r="AM1087" s="111">
        <f>+Conceptos!C1087</f>
        <v>0</v>
      </c>
    </row>
    <row r="1088" ht="12.75">
      <c r="AM1088" s="111">
        <f>+Conceptos!C1088</f>
        <v>0</v>
      </c>
    </row>
    <row r="1089" ht="12.75">
      <c r="AM1089" s="111">
        <f>+Conceptos!C1089</f>
        <v>0</v>
      </c>
    </row>
    <row r="1090" ht="12.75">
      <c r="AM1090" s="111">
        <f>+Conceptos!C1090</f>
        <v>0</v>
      </c>
    </row>
    <row r="1091" ht="12.75">
      <c r="AM1091" s="111">
        <f>+Conceptos!C1091</f>
        <v>0</v>
      </c>
    </row>
    <row r="1092" ht="12.75">
      <c r="AM1092" s="111">
        <f>+Conceptos!C1092</f>
        <v>0</v>
      </c>
    </row>
    <row r="1093" ht="12.75">
      <c r="AM1093" s="111">
        <f>+Conceptos!C1093</f>
        <v>0</v>
      </c>
    </row>
    <row r="1094" ht="12.75">
      <c r="AM1094" s="111">
        <f>+Conceptos!C1094</f>
        <v>0</v>
      </c>
    </row>
    <row r="1095" ht="12.75">
      <c r="AM1095" s="111">
        <f>+Conceptos!C1095</f>
        <v>0</v>
      </c>
    </row>
    <row r="1096" ht="12.75">
      <c r="AM1096" s="111">
        <f>+Conceptos!C1096</f>
        <v>0</v>
      </c>
    </row>
    <row r="1097" ht="12.75">
      <c r="AM1097" s="111">
        <f>+Conceptos!C1097</f>
        <v>0</v>
      </c>
    </row>
    <row r="1098" ht="12.75">
      <c r="AM1098" s="111">
        <f>+Conceptos!C1098</f>
        <v>0</v>
      </c>
    </row>
    <row r="1099" ht="12.75">
      <c r="AM1099" s="111">
        <f>+Conceptos!C1099</f>
        <v>0</v>
      </c>
    </row>
    <row r="1100" ht="12.75">
      <c r="AM1100" s="111">
        <f>+Conceptos!C1100</f>
        <v>0</v>
      </c>
    </row>
    <row r="1101" ht="12.75">
      <c r="AM1101" s="111">
        <f>+Conceptos!C1101</f>
        <v>0</v>
      </c>
    </row>
    <row r="1102" ht="12.75">
      <c r="AM1102" s="111">
        <f>+Conceptos!C1102</f>
        <v>0</v>
      </c>
    </row>
    <row r="1103" ht="12.75">
      <c r="AM1103" s="111">
        <f>+Conceptos!C1103</f>
        <v>0</v>
      </c>
    </row>
    <row r="1104" ht="12.75">
      <c r="AM1104" s="111">
        <f>+Conceptos!C1104</f>
        <v>0</v>
      </c>
    </row>
    <row r="1105" ht="12.75">
      <c r="AM1105" s="111">
        <f>+Conceptos!C1105</f>
        <v>0</v>
      </c>
    </row>
    <row r="1106" ht="12.75">
      <c r="AM1106" s="111">
        <f>+Conceptos!C1106</f>
        <v>0</v>
      </c>
    </row>
    <row r="1107" ht="12.75">
      <c r="AM1107" s="111">
        <f>+Conceptos!C1107</f>
        <v>0</v>
      </c>
    </row>
    <row r="1108" ht="12.75">
      <c r="AM1108" s="111">
        <f>+Conceptos!C1108</f>
        <v>0</v>
      </c>
    </row>
    <row r="1109" ht="12.75">
      <c r="AM1109" s="111">
        <f>+Conceptos!C1109</f>
        <v>0</v>
      </c>
    </row>
    <row r="1110" ht="12.75">
      <c r="AM1110" s="111">
        <f>+Conceptos!C1110</f>
        <v>0</v>
      </c>
    </row>
    <row r="1111" ht="12.75">
      <c r="AM1111" s="111">
        <f>+Conceptos!C1111</f>
        <v>0</v>
      </c>
    </row>
    <row r="1112" ht="12.75">
      <c r="AM1112" s="111">
        <f>+Conceptos!C1112</f>
        <v>0</v>
      </c>
    </row>
    <row r="1113" ht="12.75">
      <c r="AM1113" s="111">
        <f>+Conceptos!C1113</f>
        <v>0</v>
      </c>
    </row>
    <row r="1114" ht="12.75">
      <c r="AM1114" s="111">
        <f>+Conceptos!C1114</f>
        <v>0</v>
      </c>
    </row>
    <row r="1115" ht="12.75">
      <c r="AM1115" s="111">
        <f>+Conceptos!C1115</f>
        <v>0</v>
      </c>
    </row>
    <row r="1116" ht="12.75">
      <c r="AM1116" s="111">
        <f>+Conceptos!C1116</f>
        <v>0</v>
      </c>
    </row>
    <row r="1117" ht="12.75">
      <c r="AM1117" s="111">
        <f>+Conceptos!C1117</f>
        <v>0</v>
      </c>
    </row>
    <row r="1118" ht="12.75">
      <c r="AM1118" s="111">
        <f>+Conceptos!C1118</f>
        <v>0</v>
      </c>
    </row>
    <row r="1119" ht="12.75">
      <c r="AM1119" s="111">
        <f>+Conceptos!C1119</f>
        <v>0</v>
      </c>
    </row>
    <row r="1120" ht="12.75">
      <c r="AM1120" s="111">
        <f>+Conceptos!C1120</f>
        <v>0</v>
      </c>
    </row>
    <row r="1121" ht="12.75">
      <c r="AM1121" s="111">
        <f>+Conceptos!C1121</f>
        <v>0</v>
      </c>
    </row>
    <row r="1122" ht="12.75">
      <c r="AM1122" s="111">
        <f>+Conceptos!C1122</f>
        <v>0</v>
      </c>
    </row>
    <row r="1123" ht="12.75">
      <c r="AM1123" s="111">
        <f>+Conceptos!C1123</f>
        <v>0</v>
      </c>
    </row>
    <row r="1124" ht="12.75">
      <c r="AM1124" s="111">
        <f>+Conceptos!C1124</f>
        <v>0</v>
      </c>
    </row>
    <row r="1125" ht="12.75">
      <c r="AM1125" s="111">
        <f>+Conceptos!C1125</f>
        <v>0</v>
      </c>
    </row>
    <row r="1126" ht="12.75">
      <c r="AM1126" s="111">
        <f>+Conceptos!C1126</f>
        <v>0</v>
      </c>
    </row>
    <row r="1127" ht="12.75">
      <c r="AM1127" s="111">
        <f>+Conceptos!C1127</f>
        <v>0</v>
      </c>
    </row>
    <row r="1128" ht="12.75">
      <c r="AM1128" s="111">
        <f>+Conceptos!C1128</f>
        <v>0</v>
      </c>
    </row>
    <row r="1129" ht="12.75">
      <c r="AM1129" s="111">
        <f>+Conceptos!C1129</f>
        <v>0</v>
      </c>
    </row>
    <row r="1130" ht="12.75">
      <c r="AM1130" s="111">
        <f>+Conceptos!C1130</f>
        <v>0</v>
      </c>
    </row>
    <row r="1131" ht="12.75">
      <c r="AM1131" s="111">
        <f>+Conceptos!C1131</f>
        <v>0</v>
      </c>
    </row>
    <row r="1132" ht="12.75">
      <c r="AM1132" s="111">
        <f>+Conceptos!C1132</f>
        <v>0</v>
      </c>
    </row>
    <row r="1133" ht="12.75">
      <c r="AM1133" s="111">
        <f>+Conceptos!C1133</f>
        <v>0</v>
      </c>
    </row>
    <row r="1134" ht="12.75">
      <c r="AM1134" s="111">
        <f>+Conceptos!C1134</f>
        <v>0</v>
      </c>
    </row>
    <row r="1135" ht="12.75">
      <c r="AM1135" s="111">
        <f>+Conceptos!C1135</f>
        <v>0</v>
      </c>
    </row>
    <row r="1136" ht="12.75">
      <c r="AM1136" s="111">
        <f>+Conceptos!C1136</f>
        <v>0</v>
      </c>
    </row>
    <row r="1137" ht="12.75">
      <c r="AM1137" s="111">
        <f>+Conceptos!C1137</f>
        <v>0</v>
      </c>
    </row>
    <row r="1138" ht="12.75">
      <c r="AM1138" s="111">
        <f>+Conceptos!C1138</f>
        <v>0</v>
      </c>
    </row>
    <row r="1139" ht="12.75">
      <c r="AM1139" s="111">
        <f>+Conceptos!C1139</f>
        <v>0</v>
      </c>
    </row>
    <row r="1140" ht="12.75">
      <c r="AM1140" s="111">
        <f>+Conceptos!C1140</f>
        <v>0</v>
      </c>
    </row>
    <row r="1141" ht="12.75">
      <c r="AM1141" s="111">
        <f>+Conceptos!C1141</f>
        <v>0</v>
      </c>
    </row>
    <row r="1142" ht="12.75">
      <c r="AM1142" s="111">
        <f>+Conceptos!C1142</f>
        <v>0</v>
      </c>
    </row>
    <row r="1143" ht="12.75">
      <c r="AM1143" s="111">
        <f>+Conceptos!C1143</f>
        <v>0</v>
      </c>
    </row>
    <row r="1144" ht="12.75">
      <c r="AM1144" s="111">
        <f>+Conceptos!C1144</f>
        <v>0</v>
      </c>
    </row>
    <row r="1145" ht="12.75">
      <c r="AM1145" s="111">
        <f>+Conceptos!C1145</f>
        <v>0</v>
      </c>
    </row>
    <row r="1146" ht="12.75">
      <c r="AM1146" s="111">
        <f>+Conceptos!C1146</f>
        <v>0</v>
      </c>
    </row>
    <row r="1147" ht="12.75">
      <c r="AM1147" s="111">
        <f>+Conceptos!C1147</f>
        <v>0</v>
      </c>
    </row>
    <row r="1148" ht="12.75">
      <c r="AM1148" s="111">
        <f>+Conceptos!C1148</f>
        <v>0</v>
      </c>
    </row>
    <row r="1149" ht="12.75">
      <c r="AM1149" s="111">
        <f>+Conceptos!C1149</f>
        <v>0</v>
      </c>
    </row>
    <row r="1150" ht="12.75">
      <c r="AM1150" s="111">
        <f>+Conceptos!C1150</f>
        <v>0</v>
      </c>
    </row>
    <row r="1151" ht="12.75">
      <c r="AM1151" s="111">
        <f>+Conceptos!C1151</f>
        <v>0</v>
      </c>
    </row>
    <row r="1152" ht="12.75">
      <c r="AM1152" s="111">
        <f>+Conceptos!C1152</f>
        <v>0</v>
      </c>
    </row>
    <row r="1153" ht="12.75">
      <c r="AM1153" s="111">
        <f>+Conceptos!C1153</f>
        <v>0</v>
      </c>
    </row>
    <row r="1154" ht="12.75">
      <c r="AM1154" s="111">
        <f>+Conceptos!C1154</f>
        <v>0</v>
      </c>
    </row>
    <row r="1155" ht="12.75">
      <c r="AM1155" s="111">
        <f>+Conceptos!C1155</f>
        <v>0</v>
      </c>
    </row>
    <row r="1156" ht="12.75">
      <c r="AM1156" s="111">
        <f>+Conceptos!C1156</f>
        <v>0</v>
      </c>
    </row>
    <row r="1157" ht="12.75">
      <c r="AM1157" s="111">
        <f>+Conceptos!C1157</f>
        <v>0</v>
      </c>
    </row>
    <row r="1158" ht="12.75">
      <c r="AM1158" s="111">
        <f>+Conceptos!C1158</f>
        <v>0</v>
      </c>
    </row>
    <row r="1159" ht="12.75">
      <c r="AM1159" s="111">
        <f>+Conceptos!C1159</f>
        <v>0</v>
      </c>
    </row>
    <row r="1160" ht="12.75">
      <c r="AM1160" s="111">
        <f>+Conceptos!C1160</f>
        <v>0</v>
      </c>
    </row>
    <row r="1161" ht="12.75">
      <c r="AM1161" s="111">
        <f>+Conceptos!C1161</f>
        <v>0</v>
      </c>
    </row>
    <row r="1162" ht="12.75">
      <c r="AM1162" s="111">
        <f>+Conceptos!C1162</f>
        <v>0</v>
      </c>
    </row>
    <row r="1163" ht="12.75">
      <c r="AM1163" s="111">
        <f>+Conceptos!C1163</f>
        <v>0</v>
      </c>
    </row>
    <row r="1164" ht="12.75">
      <c r="AM1164" s="111">
        <f>+Conceptos!C1164</f>
        <v>0</v>
      </c>
    </row>
    <row r="1165" ht="12.75">
      <c r="AM1165" s="111">
        <f>+Conceptos!C1165</f>
        <v>0</v>
      </c>
    </row>
    <row r="1166" ht="12.75">
      <c r="AM1166" s="111">
        <f>+Conceptos!C1166</f>
        <v>0</v>
      </c>
    </row>
    <row r="1167" ht="12.75">
      <c r="AM1167" s="111">
        <f>+Conceptos!C1167</f>
        <v>0</v>
      </c>
    </row>
    <row r="1168" ht="12.75">
      <c r="AM1168" s="111">
        <f>+Conceptos!C1168</f>
        <v>0</v>
      </c>
    </row>
    <row r="1169" ht="12.75">
      <c r="AM1169" s="111">
        <f>+Conceptos!C1169</f>
        <v>0</v>
      </c>
    </row>
    <row r="1170" ht="12.75">
      <c r="AM1170" s="111">
        <f>+Conceptos!C1170</f>
        <v>0</v>
      </c>
    </row>
    <row r="1171" ht="12.75">
      <c r="AM1171" s="111">
        <f>+Conceptos!C1171</f>
        <v>0</v>
      </c>
    </row>
    <row r="1172" ht="12.75">
      <c r="AM1172" s="111">
        <f>+Conceptos!C1172</f>
        <v>0</v>
      </c>
    </row>
    <row r="1173" ht="12.75">
      <c r="AM1173" s="111">
        <f>+Conceptos!C1173</f>
        <v>0</v>
      </c>
    </row>
    <row r="1174" ht="12.75">
      <c r="AM1174" s="111">
        <f>+Conceptos!C1174</f>
        <v>0</v>
      </c>
    </row>
    <row r="1175" ht="12.75">
      <c r="AM1175" s="111">
        <f>+Conceptos!C1175</f>
        <v>0</v>
      </c>
    </row>
    <row r="1176" ht="12.75">
      <c r="AM1176" s="111">
        <f>+Conceptos!C1176</f>
        <v>0</v>
      </c>
    </row>
    <row r="1177" ht="12.75">
      <c r="AM1177" s="111">
        <f>+Conceptos!C1177</f>
        <v>0</v>
      </c>
    </row>
    <row r="1178" ht="12.75">
      <c r="AM1178" s="111">
        <f>+Conceptos!C1178</f>
        <v>0</v>
      </c>
    </row>
    <row r="1179" ht="12.75">
      <c r="AM1179" s="111">
        <f>+Conceptos!C1179</f>
        <v>0</v>
      </c>
    </row>
    <row r="1180" ht="12.75">
      <c r="AM1180" s="111">
        <f>+Conceptos!C1180</f>
        <v>0</v>
      </c>
    </row>
    <row r="1181" ht="12.75">
      <c r="AM1181" s="111">
        <f>+Conceptos!C1181</f>
        <v>0</v>
      </c>
    </row>
    <row r="1182" ht="12.75">
      <c r="AM1182" s="111">
        <f>+Conceptos!C1182</f>
        <v>0</v>
      </c>
    </row>
    <row r="1183" ht="12.75">
      <c r="AM1183" s="111">
        <f>+Conceptos!C1183</f>
        <v>0</v>
      </c>
    </row>
    <row r="1184" ht="12.75">
      <c r="AM1184" s="111">
        <f>+Conceptos!C1184</f>
        <v>0</v>
      </c>
    </row>
    <row r="1185" ht="12.75">
      <c r="AM1185" s="111">
        <f>+Conceptos!C1185</f>
        <v>0</v>
      </c>
    </row>
    <row r="1186" ht="12.75">
      <c r="AM1186" s="111">
        <f>+Conceptos!C1186</f>
        <v>0</v>
      </c>
    </row>
    <row r="1187" ht="12.75">
      <c r="AM1187" s="111">
        <f>+Conceptos!C1187</f>
        <v>0</v>
      </c>
    </row>
    <row r="1188" ht="12.75">
      <c r="AM1188" s="111">
        <f>+Conceptos!C1188</f>
        <v>0</v>
      </c>
    </row>
    <row r="1189" ht="12.75">
      <c r="AM1189" s="111">
        <f>+Conceptos!C1189</f>
        <v>0</v>
      </c>
    </row>
    <row r="1190" ht="12.75">
      <c r="AM1190" s="111">
        <f>+Conceptos!C1190</f>
        <v>0</v>
      </c>
    </row>
    <row r="1191" ht="12.75">
      <c r="AM1191" s="111">
        <f>+Conceptos!C1191</f>
        <v>0</v>
      </c>
    </row>
    <row r="1192" ht="12.75">
      <c r="AM1192" s="111">
        <f>+Conceptos!C1192</f>
        <v>0</v>
      </c>
    </row>
    <row r="1193" ht="12.75">
      <c r="AM1193" s="111">
        <f>+Conceptos!C1193</f>
        <v>0</v>
      </c>
    </row>
    <row r="1194" ht="12.75">
      <c r="AM1194" s="111">
        <f>+Conceptos!C1194</f>
        <v>0</v>
      </c>
    </row>
    <row r="1195" ht="12.75">
      <c r="AM1195" s="111">
        <f>+Conceptos!C1195</f>
        <v>0</v>
      </c>
    </row>
    <row r="1196" ht="12.75">
      <c r="AM1196" s="111">
        <f>+Conceptos!C1196</f>
        <v>0</v>
      </c>
    </row>
    <row r="1197" ht="12.75">
      <c r="AM1197" s="111">
        <f>+Conceptos!C1197</f>
        <v>0</v>
      </c>
    </row>
    <row r="1198" ht="12.75">
      <c r="AM1198" s="111">
        <f>+Conceptos!C1198</f>
        <v>0</v>
      </c>
    </row>
    <row r="1199" ht="12.75">
      <c r="AM1199" s="111">
        <f>+Conceptos!C1199</f>
        <v>0</v>
      </c>
    </row>
    <row r="1200" ht="12.75">
      <c r="AM1200" s="111">
        <f>+Conceptos!C1200</f>
        <v>0</v>
      </c>
    </row>
    <row r="1201" ht="12.75">
      <c r="AM1201" s="111">
        <f>+Conceptos!C1201</f>
        <v>0</v>
      </c>
    </row>
    <row r="1202" ht="12.75">
      <c r="AM1202" s="111">
        <f>+Conceptos!C1202</f>
        <v>0</v>
      </c>
    </row>
    <row r="1203" ht="12.75">
      <c r="AM1203" s="111">
        <f>+Conceptos!C1203</f>
        <v>0</v>
      </c>
    </row>
    <row r="1204" ht="12.75">
      <c r="AM1204" s="111">
        <f>+Conceptos!C1204</f>
        <v>0</v>
      </c>
    </row>
    <row r="1205" ht="12.75">
      <c r="AM1205" s="111">
        <f>+Conceptos!C1205</f>
        <v>0</v>
      </c>
    </row>
    <row r="1206" ht="12.75">
      <c r="AM1206" s="111">
        <f>+Conceptos!C1206</f>
        <v>0</v>
      </c>
    </row>
    <row r="1207" ht="12.75">
      <c r="AM1207" s="111">
        <f>+Conceptos!C1207</f>
        <v>0</v>
      </c>
    </row>
    <row r="1208" ht="12.75">
      <c r="AM1208" s="111">
        <f>+Conceptos!C1208</f>
        <v>0</v>
      </c>
    </row>
    <row r="1209" ht="12.75">
      <c r="AM1209" s="111">
        <f>+Conceptos!C1209</f>
        <v>0</v>
      </c>
    </row>
    <row r="1210" ht="12.75">
      <c r="AM1210" s="111">
        <f>+Conceptos!C1210</f>
        <v>0</v>
      </c>
    </row>
    <row r="1211" ht="12.75">
      <c r="AM1211" s="111">
        <f>+Conceptos!C1211</f>
        <v>0</v>
      </c>
    </row>
    <row r="1212" ht="12.75">
      <c r="AM1212" s="111">
        <f>+Conceptos!C1212</f>
        <v>0</v>
      </c>
    </row>
    <row r="1213" ht="12.75">
      <c r="AM1213" s="111">
        <f>+Conceptos!C1213</f>
        <v>0</v>
      </c>
    </row>
    <row r="1214" ht="12.75">
      <c r="AM1214" s="111">
        <f>+Conceptos!C1214</f>
        <v>0</v>
      </c>
    </row>
    <row r="1215" ht="12.75">
      <c r="AM1215" s="111">
        <f>+Conceptos!C1215</f>
        <v>0</v>
      </c>
    </row>
    <row r="1216" ht="12.75">
      <c r="AM1216" s="111">
        <f>+Conceptos!C1216</f>
        <v>0</v>
      </c>
    </row>
    <row r="1217" ht="12.75">
      <c r="AM1217" s="111">
        <f>+Conceptos!C1217</f>
        <v>0</v>
      </c>
    </row>
    <row r="1218" ht="12.75">
      <c r="AM1218" s="111">
        <f>+Conceptos!C1218</f>
        <v>0</v>
      </c>
    </row>
    <row r="1219" ht="12.75">
      <c r="AM1219" s="111">
        <f>+Conceptos!C1219</f>
        <v>0</v>
      </c>
    </row>
    <row r="1220" ht="12.75">
      <c r="AM1220" s="111">
        <f>+Conceptos!C1220</f>
        <v>0</v>
      </c>
    </row>
    <row r="1221" ht="12.75">
      <c r="AM1221" s="111">
        <f>+Conceptos!C1221</f>
        <v>0</v>
      </c>
    </row>
    <row r="1222" ht="12.75">
      <c r="AM1222" s="111">
        <f>+Conceptos!C1222</f>
        <v>0</v>
      </c>
    </row>
    <row r="1223" ht="12.75">
      <c r="AM1223" s="111">
        <f>+Conceptos!C1223</f>
        <v>0</v>
      </c>
    </row>
    <row r="1224" ht="12.75">
      <c r="AM1224" s="111">
        <f>+Conceptos!C1224</f>
        <v>0</v>
      </c>
    </row>
    <row r="1225" ht="12.75">
      <c r="AM1225" s="111">
        <f>+Conceptos!C1225</f>
        <v>0</v>
      </c>
    </row>
    <row r="1226" ht="12.75">
      <c r="AM1226" s="111">
        <f>+Conceptos!C1226</f>
        <v>0</v>
      </c>
    </row>
    <row r="1227" ht="12.75">
      <c r="AM1227" s="111">
        <f>+Conceptos!C1227</f>
        <v>0</v>
      </c>
    </row>
    <row r="1228" ht="12.75">
      <c r="AM1228" s="111">
        <f>+Conceptos!C1228</f>
        <v>0</v>
      </c>
    </row>
    <row r="1229" ht="12.75">
      <c r="AM1229" s="111">
        <f>+Conceptos!C1229</f>
        <v>0</v>
      </c>
    </row>
    <row r="1230" ht="12.75">
      <c r="AM1230" s="111">
        <f>+Conceptos!C1230</f>
        <v>0</v>
      </c>
    </row>
    <row r="1231" ht="12.75">
      <c r="AM1231" s="111">
        <f>+Conceptos!C1231</f>
        <v>0</v>
      </c>
    </row>
    <row r="1232" ht="12.75">
      <c r="AM1232" s="111">
        <f>+Conceptos!C1232</f>
        <v>0</v>
      </c>
    </row>
    <row r="1233" ht="12.75">
      <c r="AM1233" s="111">
        <f>+Conceptos!C1233</f>
        <v>0</v>
      </c>
    </row>
    <row r="1234" ht="12.75">
      <c r="AM1234" s="111">
        <f>+Conceptos!C1234</f>
        <v>0</v>
      </c>
    </row>
    <row r="1235" ht="12.75">
      <c r="AM1235" s="111">
        <f>+Conceptos!C1235</f>
        <v>0</v>
      </c>
    </row>
    <row r="1236" ht="12.75">
      <c r="AM1236" s="111">
        <f>+Conceptos!C1236</f>
        <v>0</v>
      </c>
    </row>
    <row r="1237" ht="12.75">
      <c r="AM1237" s="111">
        <f>+Conceptos!C1237</f>
        <v>0</v>
      </c>
    </row>
    <row r="1238" ht="12.75">
      <c r="AM1238" s="111">
        <f>+Conceptos!C1238</f>
        <v>0</v>
      </c>
    </row>
    <row r="1239" ht="12.75">
      <c r="AM1239" s="111">
        <f>+Conceptos!C1239</f>
        <v>0</v>
      </c>
    </row>
    <row r="1240" ht="12.75">
      <c r="AM1240" s="111">
        <f>+Conceptos!C1240</f>
        <v>0</v>
      </c>
    </row>
    <row r="1241" ht="12.75">
      <c r="AM1241" s="111">
        <f>+Conceptos!C1241</f>
        <v>0</v>
      </c>
    </row>
    <row r="1242" ht="12.75">
      <c r="AM1242" s="111">
        <f>+Conceptos!C1242</f>
        <v>0</v>
      </c>
    </row>
    <row r="1243" ht="12.75">
      <c r="AM1243" s="111">
        <f>+Conceptos!C1243</f>
        <v>0</v>
      </c>
    </row>
    <row r="1244" ht="12.75">
      <c r="AM1244" s="111">
        <f>+Conceptos!C1244</f>
        <v>0</v>
      </c>
    </row>
    <row r="1245" ht="12.75">
      <c r="AM1245" s="111">
        <f>+Conceptos!C1245</f>
        <v>0</v>
      </c>
    </row>
    <row r="1246" ht="12.75">
      <c r="AM1246" s="111">
        <f>+Conceptos!C1246</f>
        <v>0</v>
      </c>
    </row>
    <row r="1247" ht="12.75">
      <c r="AM1247" s="111">
        <f>+Conceptos!C1247</f>
        <v>0</v>
      </c>
    </row>
    <row r="1248" ht="12.75">
      <c r="AM1248" s="111">
        <f>+Conceptos!C1248</f>
        <v>0</v>
      </c>
    </row>
    <row r="1249" ht="12.75">
      <c r="AM1249" s="111">
        <f>+Conceptos!C1249</f>
        <v>0</v>
      </c>
    </row>
    <row r="1250" ht="12.75">
      <c r="AM1250" s="111">
        <f>+Conceptos!C1250</f>
        <v>0</v>
      </c>
    </row>
    <row r="1251" ht="12.75">
      <c r="AM1251" s="111">
        <f>+Conceptos!C1251</f>
        <v>0</v>
      </c>
    </row>
    <row r="1252" ht="12.75">
      <c r="AM1252" s="111">
        <f>+Conceptos!C1252</f>
        <v>0</v>
      </c>
    </row>
    <row r="1253" ht="12.75">
      <c r="AM1253" s="111">
        <f>+Conceptos!C1253</f>
        <v>0</v>
      </c>
    </row>
    <row r="1254" ht="12.75">
      <c r="AM1254" s="111">
        <f>+Conceptos!C1254</f>
        <v>0</v>
      </c>
    </row>
    <row r="1255" ht="12.75">
      <c r="AM1255" s="111">
        <f>+Conceptos!C1255</f>
        <v>0</v>
      </c>
    </row>
    <row r="1256" ht="12.75">
      <c r="AM1256" s="111">
        <f>+Conceptos!C1256</f>
        <v>0</v>
      </c>
    </row>
    <row r="1257" ht="12.75">
      <c r="AM1257" s="111">
        <f>+Conceptos!C1257</f>
        <v>0</v>
      </c>
    </row>
    <row r="1258" ht="12.75">
      <c r="AM1258" s="111">
        <f>+Conceptos!C1258</f>
        <v>0</v>
      </c>
    </row>
    <row r="1259" ht="12.75">
      <c r="AM1259" s="111">
        <f>+Conceptos!C1259</f>
        <v>0</v>
      </c>
    </row>
    <row r="1260" ht="12.75">
      <c r="AM1260" s="111">
        <f>+Conceptos!C1260</f>
        <v>0</v>
      </c>
    </row>
    <row r="1261" ht="12.75">
      <c r="AM1261" s="111">
        <f>+Conceptos!C1261</f>
        <v>0</v>
      </c>
    </row>
    <row r="1262" ht="12.75">
      <c r="AM1262" s="111">
        <f>+Conceptos!C1262</f>
        <v>0</v>
      </c>
    </row>
    <row r="1263" ht="12.75">
      <c r="AM1263" s="111">
        <f>+Conceptos!C1263</f>
        <v>0</v>
      </c>
    </row>
    <row r="1264" ht="12.75">
      <c r="AM1264" s="111">
        <f>+Conceptos!C1264</f>
        <v>0</v>
      </c>
    </row>
    <row r="1265" ht="12.75">
      <c r="AM1265" s="111">
        <f>+Conceptos!C1265</f>
        <v>0</v>
      </c>
    </row>
    <row r="1266" ht="12.75">
      <c r="AM1266" s="111">
        <f>+Conceptos!C1266</f>
        <v>0</v>
      </c>
    </row>
    <row r="1267" ht="12.75">
      <c r="AM1267" s="111">
        <f>+Conceptos!C1267</f>
        <v>0</v>
      </c>
    </row>
    <row r="1268" ht="12.75">
      <c r="AM1268" s="111">
        <f>+Conceptos!C1268</f>
        <v>0</v>
      </c>
    </row>
    <row r="1269" ht="12.75">
      <c r="AM1269" s="111">
        <f>+Conceptos!C1269</f>
        <v>0</v>
      </c>
    </row>
    <row r="1270" ht="12.75">
      <c r="AM1270" s="111">
        <f>+Conceptos!C1270</f>
        <v>0</v>
      </c>
    </row>
    <row r="1271" ht="12.75">
      <c r="AM1271" s="111">
        <f>+Conceptos!C1271</f>
        <v>0</v>
      </c>
    </row>
    <row r="1272" ht="12.75">
      <c r="AM1272" s="111">
        <f>+Conceptos!C1272</f>
        <v>0</v>
      </c>
    </row>
    <row r="1273" ht="12.75">
      <c r="AM1273" s="111">
        <f>+Conceptos!C1273</f>
        <v>0</v>
      </c>
    </row>
    <row r="1274" ht="12.75">
      <c r="AM1274" s="111">
        <f>+Conceptos!C1274</f>
        <v>0</v>
      </c>
    </row>
    <row r="1275" ht="12.75">
      <c r="AM1275" s="111">
        <f>+Conceptos!C1275</f>
        <v>0</v>
      </c>
    </row>
    <row r="1276" ht="12.75">
      <c r="AM1276" s="111">
        <f>+Conceptos!C1276</f>
        <v>0</v>
      </c>
    </row>
    <row r="1277" ht="12.75">
      <c r="AM1277" s="111">
        <f>+Conceptos!C1277</f>
        <v>0</v>
      </c>
    </row>
    <row r="1278" ht="12.75">
      <c r="AM1278" s="111">
        <f>+Conceptos!C1278</f>
        <v>0</v>
      </c>
    </row>
    <row r="1279" ht="12.75">
      <c r="AM1279" s="111">
        <f>+Conceptos!C1279</f>
        <v>0</v>
      </c>
    </row>
    <row r="1280" ht="12.75">
      <c r="AM1280" s="111">
        <f>+Conceptos!C1280</f>
        <v>0</v>
      </c>
    </row>
    <row r="1281" ht="12.75">
      <c r="AM1281" s="111">
        <f>+Conceptos!C1281</f>
        <v>0</v>
      </c>
    </row>
    <row r="1282" ht="12.75">
      <c r="AM1282" s="111">
        <f>+Conceptos!C1282</f>
        <v>0</v>
      </c>
    </row>
    <row r="1283" ht="12.75">
      <c r="AM1283" s="111">
        <f>+Conceptos!C1283</f>
        <v>0</v>
      </c>
    </row>
    <row r="1284" ht="12.75">
      <c r="AM1284" s="111">
        <f>+Conceptos!C1284</f>
        <v>0</v>
      </c>
    </row>
    <row r="1285" ht="12.75">
      <c r="AM1285" s="111">
        <f>+Conceptos!C1285</f>
        <v>0</v>
      </c>
    </row>
    <row r="1286" ht="12.75">
      <c r="AM1286" s="111">
        <f>+Conceptos!C1286</f>
        <v>0</v>
      </c>
    </row>
    <row r="1287" ht="12.75">
      <c r="AM1287" s="111">
        <f>+Conceptos!C1287</f>
        <v>0</v>
      </c>
    </row>
    <row r="1288" ht="12.75">
      <c r="AM1288" s="111">
        <f>+Conceptos!C1288</f>
        <v>0</v>
      </c>
    </row>
    <row r="1289" ht="12.75">
      <c r="AM1289" s="111">
        <f>+Conceptos!C1289</f>
        <v>0</v>
      </c>
    </row>
    <row r="1290" ht="12.75">
      <c r="AM1290" s="111">
        <f>+Conceptos!C1290</f>
        <v>0</v>
      </c>
    </row>
    <row r="1291" ht="12.75">
      <c r="AM1291" s="111">
        <f>+Conceptos!C1291</f>
        <v>0</v>
      </c>
    </row>
    <row r="1292" ht="12.75">
      <c r="AM1292" s="112">
        <f>+Conceptos!C1292</f>
        <v>0</v>
      </c>
    </row>
  </sheetData>
  <sheetProtection sheet="1" selectLockedCells="1"/>
  <mergeCells count="126">
    <mergeCell ref="D36:G36"/>
    <mergeCell ref="I36:J36"/>
    <mergeCell ref="M36:N36"/>
    <mergeCell ref="O36:P36"/>
    <mergeCell ref="Q36:R36"/>
    <mergeCell ref="Q37:R37"/>
    <mergeCell ref="D37:G37"/>
    <mergeCell ref="I37:J37"/>
    <mergeCell ref="M37:N37"/>
    <mergeCell ref="O37:P37"/>
    <mergeCell ref="D34:G34"/>
    <mergeCell ref="I34:J34"/>
    <mergeCell ref="M34:N34"/>
    <mergeCell ref="O34:P34"/>
    <mergeCell ref="Q34:R34"/>
    <mergeCell ref="D35:G35"/>
    <mergeCell ref="I35:J35"/>
    <mergeCell ref="M35:N35"/>
    <mergeCell ref="O35:P35"/>
    <mergeCell ref="Q35:R35"/>
    <mergeCell ref="D41:R41"/>
    <mergeCell ref="E43:R45"/>
    <mergeCell ref="E47:J47"/>
    <mergeCell ref="L47:Q47"/>
    <mergeCell ref="E49:J49"/>
    <mergeCell ref="L49:Q49"/>
    <mergeCell ref="O31:P31"/>
    <mergeCell ref="Q33:R33"/>
    <mergeCell ref="D33:G33"/>
    <mergeCell ref="I33:J33"/>
    <mergeCell ref="M33:N33"/>
    <mergeCell ref="O33:P33"/>
    <mergeCell ref="O29:P29"/>
    <mergeCell ref="Q31:R31"/>
    <mergeCell ref="D32:G32"/>
    <mergeCell ref="I32:J32"/>
    <mergeCell ref="M32:N32"/>
    <mergeCell ref="O32:P32"/>
    <mergeCell ref="Q32:R32"/>
    <mergeCell ref="D31:G31"/>
    <mergeCell ref="I31:J31"/>
    <mergeCell ref="M31:N31"/>
    <mergeCell ref="P10:R10"/>
    <mergeCell ref="C17:C18"/>
    <mergeCell ref="D17:G18"/>
    <mergeCell ref="Q29:R29"/>
    <mergeCell ref="D30:G30"/>
    <mergeCell ref="I30:J30"/>
    <mergeCell ref="M30:N30"/>
    <mergeCell ref="O30:P30"/>
    <mergeCell ref="Q30:R30"/>
    <mergeCell ref="D29:G29"/>
    <mergeCell ref="H17:H18"/>
    <mergeCell ref="I17:J18"/>
    <mergeCell ref="M17:R17"/>
    <mergeCell ref="C5:R5"/>
    <mergeCell ref="C6:R6"/>
    <mergeCell ref="D28:G28"/>
    <mergeCell ref="I28:J28"/>
    <mergeCell ref="M28:N28"/>
    <mergeCell ref="O28:P28"/>
    <mergeCell ref="Q28:R28"/>
    <mergeCell ref="Q19:R19"/>
    <mergeCell ref="M18:N18"/>
    <mergeCell ref="O18:P18"/>
    <mergeCell ref="Q18:R18"/>
    <mergeCell ref="G10:J10"/>
    <mergeCell ref="G12:J12"/>
    <mergeCell ref="D19:G19"/>
    <mergeCell ref="I19:J19"/>
    <mergeCell ref="E14:J14"/>
    <mergeCell ref="L17:L18"/>
    <mergeCell ref="D20:G20"/>
    <mergeCell ref="I20:J20"/>
    <mergeCell ref="M20:N20"/>
    <mergeCell ref="O20:P20"/>
    <mergeCell ref="M19:N19"/>
    <mergeCell ref="O19:P19"/>
    <mergeCell ref="I23:J23"/>
    <mergeCell ref="M23:N23"/>
    <mergeCell ref="O23:P23"/>
    <mergeCell ref="Q22:R22"/>
    <mergeCell ref="Q20:R20"/>
    <mergeCell ref="D21:G21"/>
    <mergeCell ref="I21:J21"/>
    <mergeCell ref="M21:N21"/>
    <mergeCell ref="O21:P21"/>
    <mergeCell ref="Q21:R21"/>
    <mergeCell ref="D24:G24"/>
    <mergeCell ref="I24:J24"/>
    <mergeCell ref="M24:N24"/>
    <mergeCell ref="O24:P24"/>
    <mergeCell ref="Q23:R23"/>
    <mergeCell ref="D22:G22"/>
    <mergeCell ref="I22:J22"/>
    <mergeCell ref="M22:N22"/>
    <mergeCell ref="O22:P22"/>
    <mergeCell ref="D23:G23"/>
    <mergeCell ref="I26:J26"/>
    <mergeCell ref="M26:N26"/>
    <mergeCell ref="O26:P26"/>
    <mergeCell ref="D25:G25"/>
    <mergeCell ref="I25:J25"/>
    <mergeCell ref="M25:N25"/>
    <mergeCell ref="O25:P25"/>
    <mergeCell ref="D26:G26"/>
    <mergeCell ref="D27:G27"/>
    <mergeCell ref="I27:J27"/>
    <mergeCell ref="M27:N27"/>
    <mergeCell ref="O27:P27"/>
    <mergeCell ref="D38:G38"/>
    <mergeCell ref="I38:J38"/>
    <mergeCell ref="M38:N38"/>
    <mergeCell ref="O38:P38"/>
    <mergeCell ref="I29:J29"/>
    <mergeCell ref="M29:N29"/>
    <mergeCell ref="C39:J39"/>
    <mergeCell ref="Q38:R38"/>
    <mergeCell ref="M14:R14"/>
    <mergeCell ref="M39:N39"/>
    <mergeCell ref="O39:P39"/>
    <mergeCell ref="Q39:R39"/>
    <mergeCell ref="Q26:R26"/>
    <mergeCell ref="Q27:R27"/>
    <mergeCell ref="Q24:R24"/>
    <mergeCell ref="Q25:R25"/>
  </mergeCells>
  <conditionalFormatting sqref="H8 L8 P8">
    <cfRule type="cellIs" priority="1" dxfId="5" operator="notEqual" stopIfTrue="1">
      <formula>0</formula>
    </cfRule>
  </conditionalFormatting>
  <conditionalFormatting sqref="M39:P39">
    <cfRule type="cellIs" priority="2" dxfId="5" operator="greaterThan" stopIfTrue="1">
      <formula>0</formula>
    </cfRule>
  </conditionalFormatting>
  <conditionalFormatting sqref="D19:G38">
    <cfRule type="expression" priority="4" dxfId="8" stopIfTrue="1">
      <formula>$U19=2</formula>
    </cfRule>
  </conditionalFormatting>
  <conditionalFormatting sqref="I19:J38">
    <cfRule type="expression" priority="5" dxfId="8" stopIfTrue="1">
      <formula>$V19=2</formula>
    </cfRule>
  </conditionalFormatting>
  <conditionalFormatting sqref="M14:R14 E47:J47 E49:J49 E10 E14:J14 E8 E12">
    <cfRule type="cellIs" priority="6" dxfId="16" operator="equal" stopIfTrue="1">
      <formula>0</formula>
    </cfRule>
  </conditionalFormatting>
  <conditionalFormatting sqref="G10:J10 L10 N10 P10:R10">
    <cfRule type="cellIs" priority="7" dxfId="16" operator="equal" stopIfTrue="1">
      <formula>""</formula>
    </cfRule>
    <cfRule type="cellIs" priority="8" dxfId="16" operator="equal" stopIfTrue="1">
      <formula>0</formula>
    </cfRule>
  </conditionalFormatting>
  <conditionalFormatting sqref="L19:L38">
    <cfRule type="expression" priority="9" dxfId="5" stopIfTrue="1">
      <formula>AND($AB$38=1,$AB$39=1)</formula>
    </cfRule>
  </conditionalFormatting>
  <conditionalFormatting sqref="H19:H38">
    <cfRule type="expression" priority="10" dxfId="5" stopIfTrue="1">
      <formula>$AB$37=1</formula>
    </cfRule>
  </conditionalFormatting>
  <conditionalFormatting sqref="E43:R45">
    <cfRule type="cellIs" priority="11" dxfId="16" operator="equal" stopIfTrue="1">
      <formula>0</formula>
    </cfRule>
  </conditionalFormatting>
  <conditionalFormatting sqref="C19:C38">
    <cfRule type="expression" priority="12" dxfId="5" stopIfTrue="1">
      <formula>$AB$36=1</formula>
    </cfRule>
    <cfRule type="cellIs" priority="13" dxfId="4" operator="equal" stopIfTrue="1">
      <formula>519</formula>
    </cfRule>
  </conditionalFormatting>
  <conditionalFormatting sqref="N12">
    <cfRule type="expression" priority="14" dxfId="16" stopIfTrue="1">
      <formula>AND(($E$12&gt;0),($N$12=0))</formula>
    </cfRule>
  </conditionalFormatting>
  <dataValidations count="20">
    <dataValidation type="decimal" operator="greaterThan" allowBlank="1" showInputMessage="1" showErrorMessage="1" prompt="Digite el valor del IVA de la cuenta, si lo tiene." sqref="O39:P39">
      <formula1>0</formula1>
    </dataValidation>
    <dataValidation type="list" allowBlank="1" showInputMessage="1" showErrorMessage="1" sqref="N12">
      <formula1>$AG$2:$AG$4</formula1>
    </dataValidation>
    <dataValidation type="list" allowBlank="1" showInputMessage="1" showErrorMessage="1" prompt="Selecciones Si o No según el caso." sqref="L8">
      <formula1>$AH$2:$AH$3</formula1>
    </dataValidation>
    <dataValidation type="list" allowBlank="1" showInputMessage="1" showErrorMessage="1" prompt="Seleccione el tipo de moneda." sqref="P8">
      <formula1>$AI$2:$AI$9</formula1>
    </dataValidation>
    <dataValidation type="list" allowBlank="1" showInputMessage="1" showErrorMessage="1" prompt="Seleccione el Fondo." sqref="M14:R14">
      <formula1>$AJ$2:$AJ$21</formula1>
    </dataValidation>
    <dataValidation type="list" allowBlank="1" showInputMessage="1" showErrorMessage="1" prompt="Seleccione el nombre" sqref="E47:J47">
      <formula1>$AK$2:$AK$17</formula1>
    </dataValidation>
    <dataValidation type="list" allowBlank="1" showInputMessage="1" showErrorMessage="1" prompt="Selecciones el nombre" sqref="E49:J49">
      <formula1>$AL$2:$AL$17</formula1>
    </dataValidation>
    <dataValidation type="list" allowBlank="1" showInputMessage="1" showErrorMessage="1" prompt="Seleccione el concpeto a tramitar o utilice el icono BUSCAR." sqref="E14:J14">
      <formula1>$AM$2:$AM$1292</formula1>
    </dataValidation>
    <dataValidation type="whole" allowBlank="1" showInputMessage="1" showErrorMessage="1" sqref="C20:C38">
      <formula1>0</formula1>
      <formula2>99999999999</formula2>
    </dataValidation>
    <dataValidation type="decimal" allowBlank="1" showInputMessage="1" showErrorMessage="1" sqref="L20:L38">
      <formula1>0</formula1>
      <formula2>1</formula2>
    </dataValidation>
    <dataValidation type="list" allowBlank="1" showInputMessage="1" showErrorMessage="1" prompt="Seleccione el tipo de documento." sqref="H8">
      <formula1>$AG$2:$AG$6</formula1>
    </dataValidation>
    <dataValidation allowBlank="1" showInputMessage="1" showErrorMessage="1" prompt="Digite el NIT o C.C." sqref="E10"/>
    <dataValidation allowBlank="1" showInputMessage="1" showErrorMessage="1" promptTitle="Opcional" prompt="Digite el NIT o C.C. del Beneficiario" sqref="E12"/>
    <dataValidation type="whole" allowBlank="1" showInputMessage="1" showErrorMessage="1" prompt="Digite el el centro de costo." sqref="C19">
      <formula1>0</formula1>
      <formula2>99999999999</formula2>
    </dataValidation>
    <dataValidation type="decimal" allowBlank="1" showInputMessage="1" showErrorMessage="1" prompt="Digite el % que se le asignara a este centro de costo, del total de la factura o cuenta tramitada." sqref="L19">
      <formula1>0</formula1>
      <formula2>1</formula2>
    </dataValidation>
    <dataValidation type="decimal" operator="greaterThan" allowBlank="1" showInputMessage="1" showErrorMessage="1" prompt="Digite el valor total de la cuenta ANTES DEL IVA" sqref="M39:N39">
      <formula1>0</formula1>
    </dataValidation>
    <dataValidation allowBlank="1" showInputMessage="1" showErrorMessage="1" prompt="Digite, en un texto de MAS de 30 caracteres, la descripción de la transacción " sqref="E43:R45"/>
    <dataValidation allowBlank="1" showInputMessage="1" showErrorMessage="1" prompt="Debe digitar el valor al final de esta columna" sqref="M19:P19"/>
    <dataValidation type="date" allowBlank="1" showInputMessage="1" showErrorMessage="1" prompt="DD-MM-AA" sqref="E8">
      <formula1>37680</formula1>
      <formula2>41639</formula2>
    </dataValidation>
    <dataValidation type="whole" allowBlank="1" showInputMessage="1" showErrorMessage="1" sqref="H19:H38">
      <formula1>0</formula1>
      <formula2>99999999999</formula2>
    </dataValidation>
  </dataValidations>
  <printOptions/>
  <pageMargins left="0.75" right="0.75" top="1" bottom="1" header="0" footer="0"/>
  <pageSetup horizontalDpi="300" verticalDpi="300" orientation="landscape" paperSize="9" scale="80" r:id="rId4"/>
  <ignoredErrors>
    <ignoredError sqref="M21:R38 Q19:R20 M19:P20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B3:H19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11.421875" defaultRowHeight="12.75"/>
  <cols>
    <col min="2" max="2" width="4.7109375" style="0" customWidth="1"/>
    <col min="8" max="8" width="4.7109375" style="0" customWidth="1"/>
  </cols>
  <sheetData>
    <row r="2" ht="13.5" thickBot="1"/>
    <row r="3" spans="2:8" ht="12.75">
      <c r="B3" s="21"/>
      <c r="C3" s="22"/>
      <c r="D3" s="22"/>
      <c r="E3" s="22"/>
      <c r="F3" s="22"/>
      <c r="G3" s="22"/>
      <c r="H3" s="23"/>
    </row>
    <row r="4" spans="2:8" ht="20.25">
      <c r="B4" s="24"/>
      <c r="C4" s="231" t="s">
        <v>40</v>
      </c>
      <c r="D4" s="231"/>
      <c r="E4" s="231"/>
      <c r="F4" s="231"/>
      <c r="G4" s="231"/>
      <c r="H4" s="17"/>
    </row>
    <row r="5" spans="2:8" ht="15.75">
      <c r="B5" s="24"/>
      <c r="C5" s="232" t="s">
        <v>38</v>
      </c>
      <c r="D5" s="232"/>
      <c r="E5" s="232"/>
      <c r="F5" s="232"/>
      <c r="G5" s="232"/>
      <c r="H5" s="17"/>
    </row>
    <row r="6" spans="2:8" ht="19.5" customHeight="1">
      <c r="B6" s="24"/>
      <c r="C6" s="106"/>
      <c r="D6" s="106"/>
      <c r="E6" s="106"/>
      <c r="F6" s="106"/>
      <c r="G6" s="106"/>
      <c r="H6" s="17"/>
    </row>
    <row r="7" spans="2:8" ht="12.75">
      <c r="B7" s="24"/>
      <c r="C7" s="106"/>
      <c r="D7" s="106"/>
      <c r="E7" s="106"/>
      <c r="F7" s="106"/>
      <c r="G7" s="106"/>
      <c r="H7" s="17"/>
    </row>
    <row r="8" spans="2:8" ht="7.5" customHeight="1">
      <c r="B8" s="24"/>
      <c r="C8" s="106"/>
      <c r="D8" s="106"/>
      <c r="E8" s="106"/>
      <c r="F8" s="106"/>
      <c r="G8" s="106"/>
      <c r="H8" s="17"/>
    </row>
    <row r="9" spans="2:8" ht="12.75">
      <c r="B9" s="24"/>
      <c r="C9" s="106"/>
      <c r="D9" s="106"/>
      <c r="E9" s="106"/>
      <c r="F9" s="106"/>
      <c r="G9" s="106"/>
      <c r="H9" s="17"/>
    </row>
    <row r="10" spans="2:8" ht="12.75">
      <c r="B10" s="24"/>
      <c r="C10" s="106"/>
      <c r="D10" s="106"/>
      <c r="E10" s="106"/>
      <c r="F10" s="106"/>
      <c r="G10" s="106"/>
      <c r="H10" s="17"/>
    </row>
    <row r="11" spans="2:8" ht="24.75" customHeight="1">
      <c r="B11" s="24"/>
      <c r="C11" s="232" t="s">
        <v>233</v>
      </c>
      <c r="D11" s="232"/>
      <c r="E11" s="232"/>
      <c r="F11" s="232"/>
      <c r="G11" s="232"/>
      <c r="H11" s="17"/>
    </row>
    <row r="12" spans="2:8" ht="12.75">
      <c r="B12" s="24"/>
      <c r="C12" s="106"/>
      <c r="D12" s="106"/>
      <c r="E12" s="106"/>
      <c r="F12" s="106"/>
      <c r="G12" s="106"/>
      <c r="H12" s="17"/>
    </row>
    <row r="13" spans="2:8" ht="12.75">
      <c r="B13" s="24"/>
      <c r="C13" s="106"/>
      <c r="D13" s="106"/>
      <c r="E13" s="106"/>
      <c r="F13" s="106"/>
      <c r="G13" s="106"/>
      <c r="H13" s="17"/>
    </row>
    <row r="14" spans="2:8" ht="12.75">
      <c r="B14" s="24"/>
      <c r="C14" s="106"/>
      <c r="D14" s="106"/>
      <c r="E14" s="106"/>
      <c r="F14" s="106"/>
      <c r="G14" s="106"/>
      <c r="H14" s="17"/>
    </row>
    <row r="15" spans="2:8" ht="12.75">
      <c r="B15" s="24"/>
      <c r="C15" s="106"/>
      <c r="D15" s="106"/>
      <c r="E15" s="106"/>
      <c r="F15" s="106"/>
      <c r="G15" s="106"/>
      <c r="H15" s="17"/>
    </row>
    <row r="16" spans="2:8" ht="12.75">
      <c r="B16" s="24"/>
      <c r="C16" s="106"/>
      <c r="D16" s="106"/>
      <c r="E16" s="106"/>
      <c r="F16" s="106"/>
      <c r="G16" s="106"/>
      <c r="H16" s="17"/>
    </row>
    <row r="17" spans="2:8" ht="12.75">
      <c r="B17" s="24"/>
      <c r="C17" s="106"/>
      <c r="D17" s="106"/>
      <c r="E17" s="106"/>
      <c r="F17" s="106"/>
      <c r="G17" s="106"/>
      <c r="H17" s="17"/>
    </row>
    <row r="18" spans="2:8" ht="4.5" customHeight="1">
      <c r="B18" s="24"/>
      <c r="C18" s="106"/>
      <c r="D18" s="106"/>
      <c r="E18" s="106"/>
      <c r="F18" s="106"/>
      <c r="G18" s="106"/>
      <c r="H18" s="17"/>
    </row>
    <row r="19" spans="2:8" ht="13.5" thickBot="1">
      <c r="B19" s="34"/>
      <c r="C19" s="35"/>
      <c r="D19" s="35"/>
      <c r="E19" s="35"/>
      <c r="F19" s="35"/>
      <c r="G19" s="35"/>
      <c r="H19" s="18"/>
    </row>
  </sheetData>
  <sheetProtection password="E519" sheet="1" objects="1" scenarios="1"/>
  <mergeCells count="3">
    <mergeCell ref="C4:G4"/>
    <mergeCell ref="C5:G5"/>
    <mergeCell ref="C11:G11"/>
  </mergeCells>
  <printOptions/>
  <pageMargins left="0.75" right="0.75" top="1" bottom="1" header="0" footer="0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A3:AM69"/>
  <sheetViews>
    <sheetView showGridLines="0" showZeros="0" zoomScalePageLayoutView="0" workbookViewId="0" topLeftCell="A1">
      <selection activeCell="B1" sqref="B1:AK69"/>
    </sheetView>
  </sheetViews>
  <sheetFormatPr defaultColWidth="3.28125" defaultRowHeight="12.75"/>
  <cols>
    <col min="1" max="2" width="3.28125" style="0" customWidth="1"/>
    <col min="3" max="3" width="3.57421875" style="0" customWidth="1"/>
    <col min="4" max="4" width="5.140625" style="0" customWidth="1"/>
    <col min="5" max="13" width="3.28125" style="0" customWidth="1"/>
    <col min="14" max="14" width="3.57421875" style="0" customWidth="1"/>
    <col min="15" max="17" width="3.28125" style="0" customWidth="1"/>
    <col min="18" max="18" width="4.00390625" style="0" customWidth="1"/>
    <col min="19" max="19" width="6.421875" style="0" customWidth="1"/>
    <col min="20" max="37" width="3.28125" style="0" customWidth="1"/>
    <col min="38" max="38" width="7.8515625" style="0" customWidth="1"/>
  </cols>
  <sheetData>
    <row r="3" spans="29:37" ht="12.75">
      <c r="AC3" s="300" t="s">
        <v>37</v>
      </c>
      <c r="AD3" s="300"/>
      <c r="AE3" s="300"/>
      <c r="AF3" s="300"/>
      <c r="AG3" s="300"/>
      <c r="AH3" s="300"/>
      <c r="AI3" s="301"/>
      <c r="AJ3" s="302">
        <f>Captura!L8</f>
        <v>0</v>
      </c>
      <c r="AK3" s="303"/>
    </row>
    <row r="6" spans="3:37" ht="12.75">
      <c r="C6" s="1"/>
      <c r="AC6" s="268" t="s">
        <v>36</v>
      </c>
      <c r="AD6" s="269"/>
      <c r="AE6" s="269"/>
      <c r="AF6" s="269"/>
      <c r="AG6" s="269"/>
      <c r="AH6" s="269"/>
      <c r="AI6" s="269"/>
      <c r="AJ6" s="269"/>
      <c r="AK6" s="270"/>
    </row>
    <row r="7" spans="2:37" ht="22.5">
      <c r="B7" s="304" t="s">
        <v>38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C7" s="305">
        <f>DAY(Captura!E8)</f>
        <v>31</v>
      </c>
      <c r="AD7" s="306"/>
      <c r="AE7" s="307"/>
      <c r="AF7" s="305">
        <f>MONTH(Captura!E8)</f>
        <v>1</v>
      </c>
      <c r="AG7" s="306"/>
      <c r="AH7" s="307"/>
      <c r="AI7" s="308">
        <f>YEAR(Captura!E8)</f>
        <v>2012</v>
      </c>
      <c r="AJ7" s="309"/>
      <c r="AK7" s="310"/>
    </row>
    <row r="8" ht="4.5" customHeight="1"/>
    <row r="9" spans="2:37" ht="12.75">
      <c r="B9" s="245" t="s">
        <v>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</row>
    <row r="10" spans="2:37" ht="12.75" customHeight="1">
      <c r="B10" s="11" t="s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285" t="s">
        <v>3</v>
      </c>
      <c r="Q10" s="285"/>
      <c r="R10" s="285"/>
      <c r="S10" s="285"/>
      <c r="T10" s="285"/>
      <c r="U10" s="285"/>
      <c r="V10" s="285"/>
      <c r="W10" s="294" t="s">
        <v>23</v>
      </c>
      <c r="X10" s="4"/>
      <c r="Y10" s="4"/>
      <c r="Z10" s="294" t="s">
        <v>51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7" ht="12.75" customHeight="1">
      <c r="A11" s="166">
        <v>1</v>
      </c>
      <c r="B11" s="296">
        <f>+Captura!G10</f>
        <v>0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5"/>
      <c r="P11" s="285"/>
      <c r="Q11" s="285"/>
      <c r="R11" s="285"/>
      <c r="S11" s="285"/>
      <c r="T11" s="285"/>
      <c r="U11" s="285"/>
      <c r="V11" s="285"/>
      <c r="W11" s="295"/>
      <c r="X11" s="4"/>
      <c r="Y11" s="4"/>
      <c r="Z11" s="295"/>
      <c r="AA11" s="4"/>
      <c r="AB11" s="4"/>
      <c r="AC11" s="4" t="s">
        <v>4</v>
      </c>
      <c r="AD11" s="4"/>
      <c r="AE11" s="4"/>
      <c r="AF11" s="281">
        <f>+Captura!E10</f>
        <v>0</v>
      </c>
      <c r="AG11" s="282"/>
      <c r="AH11" s="282"/>
      <c r="AI11" s="282"/>
      <c r="AJ11" s="283"/>
      <c r="AK11" s="5"/>
    </row>
    <row r="12" spans="2:37" ht="12.75">
      <c r="B12" s="298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14"/>
      <c r="P12" s="287"/>
      <c r="Q12" s="287"/>
      <c r="R12" s="287"/>
      <c r="S12" s="287"/>
      <c r="T12" s="287"/>
      <c r="U12" s="287"/>
      <c r="V12" s="287"/>
      <c r="W12" s="176" t="s">
        <v>234</v>
      </c>
      <c r="X12" s="4"/>
      <c r="Y12" s="4"/>
      <c r="Z12" s="176" t="s">
        <v>237</v>
      </c>
      <c r="AA12" s="4"/>
      <c r="AB12" s="4"/>
      <c r="AC12" s="4"/>
      <c r="AD12" s="4"/>
      <c r="AE12" s="4"/>
      <c r="AF12" s="6"/>
      <c r="AG12" s="6"/>
      <c r="AH12" s="6"/>
      <c r="AI12" s="6"/>
      <c r="AJ12" s="6"/>
      <c r="AK12" s="5"/>
    </row>
    <row r="13" spans="2:37" ht="12.75" customHeight="1">
      <c r="B13" s="284" t="s">
        <v>6</v>
      </c>
      <c r="C13" s="285"/>
      <c r="D13" s="285"/>
      <c r="E13" s="285"/>
      <c r="F13" s="4"/>
      <c r="G13" s="288">
        <f>+Captura!L10</f>
        <v>0</v>
      </c>
      <c r="H13" s="288"/>
      <c r="I13" s="288"/>
      <c r="J13" s="288"/>
      <c r="K13" s="288"/>
      <c r="L13" s="288"/>
      <c r="M13" s="288"/>
      <c r="N13" s="288"/>
      <c r="O13" s="4"/>
      <c r="P13" s="290" t="s">
        <v>5</v>
      </c>
      <c r="Q13" s="291"/>
      <c r="R13" s="291">
        <f>+Captura!N10</f>
        <v>0</v>
      </c>
      <c r="S13" s="291"/>
      <c r="T13" s="291"/>
      <c r="U13" s="291"/>
      <c r="V13" s="13"/>
      <c r="W13" s="11" t="s">
        <v>7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2:37" ht="12.75" customHeight="1">
      <c r="B14" s="286"/>
      <c r="C14" s="287"/>
      <c r="D14" s="287"/>
      <c r="E14" s="287"/>
      <c r="F14" s="9"/>
      <c r="G14" s="289"/>
      <c r="H14" s="289"/>
      <c r="I14" s="289"/>
      <c r="J14" s="289"/>
      <c r="K14" s="289"/>
      <c r="L14" s="289"/>
      <c r="M14" s="289"/>
      <c r="N14" s="289"/>
      <c r="O14" s="9"/>
      <c r="P14" s="286"/>
      <c r="Q14" s="287"/>
      <c r="R14" s="287"/>
      <c r="S14" s="287"/>
      <c r="T14" s="287"/>
      <c r="U14" s="287"/>
      <c r="V14" s="14"/>
      <c r="W14" s="292">
        <f>+Captura!P10</f>
        <v>0</v>
      </c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14"/>
    </row>
    <row r="15" ht="4.5" customHeight="1"/>
    <row r="16" spans="2:37" ht="12.75">
      <c r="B16" s="245" t="s">
        <v>9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7"/>
    </row>
    <row r="17" spans="2:37" ht="4.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3"/>
    </row>
    <row r="18" spans="2:37" ht="12.75">
      <c r="B18" s="3" t="s">
        <v>8</v>
      </c>
      <c r="C18" s="4"/>
      <c r="D18" s="4"/>
      <c r="E18" s="279">
        <f>+Captura!G12</f>
      </c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5"/>
      <c r="V18" s="175" t="s">
        <v>236</v>
      </c>
      <c r="W18" s="4"/>
      <c r="X18" s="4"/>
      <c r="Y18" s="4"/>
      <c r="Z18" s="4"/>
      <c r="AA18" s="280">
        <f>Captura!N12</f>
        <v>0</v>
      </c>
      <c r="AB18" s="279"/>
      <c r="AC18" s="4" t="s">
        <v>4</v>
      </c>
      <c r="AD18" s="4"/>
      <c r="AE18" s="4"/>
      <c r="AF18" s="281">
        <f>+Captura!E12</f>
        <v>0</v>
      </c>
      <c r="AG18" s="282"/>
      <c r="AH18" s="282"/>
      <c r="AI18" s="282"/>
      <c r="AJ18" s="283"/>
      <c r="AK18" s="5"/>
    </row>
    <row r="19" spans="2:37" ht="4.5" customHeight="1">
      <c r="B19" s="15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4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47"/>
      <c r="AG19" s="47"/>
      <c r="AH19" s="47"/>
      <c r="AI19" s="47"/>
      <c r="AJ19" s="47"/>
      <c r="AK19" s="14"/>
    </row>
    <row r="20" ht="4.5" customHeight="1"/>
    <row r="21" spans="2:37" ht="12.75">
      <c r="B21" s="245" t="s">
        <v>10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7"/>
    </row>
    <row r="22" spans="2:37" ht="12.75">
      <c r="B22" s="233" t="s">
        <v>11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268" t="s">
        <v>210</v>
      </c>
      <c r="AC22" s="269"/>
      <c r="AD22" s="269"/>
      <c r="AE22" s="269"/>
      <c r="AF22" s="270"/>
      <c r="AG22" s="268" t="s">
        <v>71</v>
      </c>
      <c r="AH22" s="269"/>
      <c r="AI22" s="269"/>
      <c r="AJ22" s="269"/>
      <c r="AK22" s="270"/>
    </row>
    <row r="23" spans="2:37" ht="15" customHeight="1">
      <c r="B23" s="265">
        <f>Captura!E14</f>
        <v>0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7"/>
      <c r="AB23" s="268">
        <f>IF(B23=0,0,VLOOKUP(B23,Conceptos!C:D,2,FALSE))</f>
        <v>0</v>
      </c>
      <c r="AC23" s="269"/>
      <c r="AD23" s="269"/>
      <c r="AE23" s="269"/>
      <c r="AF23" s="270"/>
      <c r="AG23" s="271">
        <f>Captura!P8</f>
        <v>0</v>
      </c>
      <c r="AH23" s="269"/>
      <c r="AI23" s="269"/>
      <c r="AJ23" s="269"/>
      <c r="AK23" s="270"/>
    </row>
    <row r="24" ht="4.5" customHeight="1"/>
    <row r="25" spans="2:37" ht="12.75">
      <c r="B25" s="245" t="s">
        <v>13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7"/>
    </row>
    <row r="26" spans="2:37" ht="12.75">
      <c r="B26" s="272" t="s">
        <v>251</v>
      </c>
      <c r="C26" s="272"/>
      <c r="D26" s="272"/>
      <c r="E26" s="273" t="s">
        <v>252</v>
      </c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5"/>
      <c r="R26" s="273" t="s">
        <v>253</v>
      </c>
      <c r="S26" s="275"/>
      <c r="T26" s="264" t="s">
        <v>12</v>
      </c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</row>
    <row r="27" spans="2:37" ht="12.75">
      <c r="B27" s="272"/>
      <c r="C27" s="272"/>
      <c r="D27" s="272"/>
      <c r="E27" s="276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8"/>
      <c r="R27" s="276"/>
      <c r="S27" s="278"/>
      <c r="T27" s="264" t="s">
        <v>16</v>
      </c>
      <c r="U27" s="264"/>
      <c r="V27" s="264"/>
      <c r="W27" s="264"/>
      <c r="X27" s="264"/>
      <c r="Y27" s="264"/>
      <c r="Z27" s="264" t="s">
        <v>17</v>
      </c>
      <c r="AA27" s="264"/>
      <c r="AB27" s="264"/>
      <c r="AC27" s="264"/>
      <c r="AD27" s="264"/>
      <c r="AE27" s="264" t="s">
        <v>18</v>
      </c>
      <c r="AF27" s="264"/>
      <c r="AG27" s="264"/>
      <c r="AH27" s="264"/>
      <c r="AI27" s="264"/>
      <c r="AJ27" s="264"/>
      <c r="AK27" s="264"/>
    </row>
    <row r="28" spans="2:38" ht="15" customHeight="1">
      <c r="B28" s="255">
        <f>+Captura!C19</f>
        <v>0</v>
      </c>
      <c r="C28" s="256"/>
      <c r="D28" s="257"/>
      <c r="E28" s="258">
        <f>IF(Captura!T3=1,Captura!C39,+Captura!D19)</f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255">
        <f>+Captura!H19</f>
        <v>0</v>
      </c>
      <c r="S28" s="257"/>
      <c r="T28" s="261">
        <f>+Captura!M19</f>
        <v>0</v>
      </c>
      <c r="U28" s="262"/>
      <c r="V28" s="262"/>
      <c r="W28" s="262"/>
      <c r="X28" s="262"/>
      <c r="Y28" s="263"/>
      <c r="Z28" s="261">
        <f>+Captura!O19</f>
        <v>0</v>
      </c>
      <c r="AA28" s="262"/>
      <c r="AB28" s="262"/>
      <c r="AC28" s="262"/>
      <c r="AD28" s="263"/>
      <c r="AE28" s="261">
        <f>+Captura!Q19</f>
        <v>0</v>
      </c>
      <c r="AF28" s="262"/>
      <c r="AG28" s="262"/>
      <c r="AH28" s="262"/>
      <c r="AI28" s="262"/>
      <c r="AJ28" s="262"/>
      <c r="AK28" s="263"/>
      <c r="AL28" s="20"/>
    </row>
    <row r="29" spans="2:38" ht="15" customHeight="1">
      <c r="B29" s="255">
        <f>+Captura!C20</f>
        <v>0</v>
      </c>
      <c r="C29" s="256"/>
      <c r="D29" s="257"/>
      <c r="E29" s="258">
        <f>+Captura!D20</f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5">
        <f>+Captura!H20</f>
        <v>0</v>
      </c>
      <c r="S29" s="257"/>
      <c r="T29" s="261">
        <f>+Captura!M20</f>
        <v>0</v>
      </c>
      <c r="U29" s="262"/>
      <c r="V29" s="262"/>
      <c r="W29" s="262"/>
      <c r="X29" s="262"/>
      <c r="Y29" s="263"/>
      <c r="Z29" s="261">
        <f>+Captura!O20</f>
        <v>0</v>
      </c>
      <c r="AA29" s="262"/>
      <c r="AB29" s="262"/>
      <c r="AC29" s="262"/>
      <c r="AD29" s="263"/>
      <c r="AE29" s="261">
        <f>+Captura!Q20</f>
        <v>0</v>
      </c>
      <c r="AF29" s="262"/>
      <c r="AG29" s="262"/>
      <c r="AH29" s="262"/>
      <c r="AI29" s="262"/>
      <c r="AJ29" s="262"/>
      <c r="AK29" s="263"/>
      <c r="AL29" s="20"/>
    </row>
    <row r="30" spans="2:39" ht="15" customHeight="1">
      <c r="B30" s="255">
        <f>+Captura!C21</f>
        <v>0</v>
      </c>
      <c r="C30" s="256"/>
      <c r="D30" s="257"/>
      <c r="E30" s="258">
        <f>+Captura!D21</f>
      </c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60"/>
      <c r="R30" s="255">
        <f>+Captura!H21</f>
        <v>0</v>
      </c>
      <c r="S30" s="257"/>
      <c r="T30" s="261">
        <f>+Captura!M21</f>
        <v>0</v>
      </c>
      <c r="U30" s="262"/>
      <c r="V30" s="262"/>
      <c r="W30" s="262"/>
      <c r="X30" s="262"/>
      <c r="Y30" s="263"/>
      <c r="Z30" s="261">
        <f>+Captura!O21</f>
        <v>0</v>
      </c>
      <c r="AA30" s="262"/>
      <c r="AB30" s="262"/>
      <c r="AC30" s="262"/>
      <c r="AD30" s="263"/>
      <c r="AE30" s="261">
        <f>+Captura!Q21</f>
        <v>0</v>
      </c>
      <c r="AF30" s="262"/>
      <c r="AG30" s="262"/>
      <c r="AH30" s="262"/>
      <c r="AI30" s="262"/>
      <c r="AJ30" s="262"/>
      <c r="AK30" s="263"/>
      <c r="AL30" s="20"/>
      <c r="AM30">
        <f aca="true" t="shared" si="0" ref="AM30:AM36">IF(B30=0,"",IF(ISERROR(VLOOKUP(B30,Centros,2,FALSE)),2,VLOOKUP(B30,Centros,2,FALSE)))</f>
      </c>
    </row>
    <row r="31" spans="2:39" ht="15" customHeight="1">
      <c r="B31" s="255">
        <f>+Captura!C22</f>
        <v>0</v>
      </c>
      <c r="C31" s="256"/>
      <c r="D31" s="257"/>
      <c r="E31" s="258">
        <f>+Captura!D22</f>
      </c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60"/>
      <c r="R31" s="255">
        <f>+Captura!H22</f>
        <v>0</v>
      </c>
      <c r="S31" s="257"/>
      <c r="T31" s="261">
        <f>+Captura!M22</f>
        <v>0</v>
      </c>
      <c r="U31" s="262"/>
      <c r="V31" s="262"/>
      <c r="W31" s="262"/>
      <c r="X31" s="262"/>
      <c r="Y31" s="263"/>
      <c r="Z31" s="261">
        <f>+Captura!O22</f>
        <v>0</v>
      </c>
      <c r="AA31" s="262"/>
      <c r="AB31" s="262"/>
      <c r="AC31" s="262"/>
      <c r="AD31" s="263"/>
      <c r="AE31" s="261">
        <f>+Captura!Q22</f>
        <v>0</v>
      </c>
      <c r="AF31" s="262"/>
      <c r="AG31" s="262"/>
      <c r="AH31" s="262"/>
      <c r="AI31" s="262"/>
      <c r="AJ31" s="262"/>
      <c r="AK31" s="263"/>
      <c r="AL31" s="20"/>
      <c r="AM31">
        <f t="shared" si="0"/>
      </c>
    </row>
    <row r="32" spans="2:39" ht="15" customHeight="1">
      <c r="B32" s="255">
        <f>+Captura!C23</f>
        <v>0</v>
      </c>
      <c r="C32" s="256"/>
      <c r="D32" s="257"/>
      <c r="E32" s="258">
        <f>+Captura!D23</f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/>
      <c r="R32" s="255">
        <f>+Captura!H23</f>
        <v>0</v>
      </c>
      <c r="S32" s="257"/>
      <c r="T32" s="261">
        <f>+Captura!M23</f>
        <v>0</v>
      </c>
      <c r="U32" s="262"/>
      <c r="V32" s="262"/>
      <c r="W32" s="262"/>
      <c r="X32" s="262"/>
      <c r="Y32" s="263"/>
      <c r="Z32" s="261">
        <f>+Captura!O23</f>
        <v>0</v>
      </c>
      <c r="AA32" s="262"/>
      <c r="AB32" s="262"/>
      <c r="AC32" s="262"/>
      <c r="AD32" s="263"/>
      <c r="AE32" s="261">
        <f>+Captura!Q23</f>
        <v>0</v>
      </c>
      <c r="AF32" s="262"/>
      <c r="AG32" s="262"/>
      <c r="AH32" s="262"/>
      <c r="AI32" s="262"/>
      <c r="AJ32" s="262"/>
      <c r="AK32" s="263"/>
      <c r="AL32" s="20"/>
      <c r="AM32">
        <f t="shared" si="0"/>
      </c>
    </row>
    <row r="33" spans="2:39" ht="15" customHeight="1">
      <c r="B33" s="255">
        <f>+Captura!C24</f>
        <v>0</v>
      </c>
      <c r="C33" s="256"/>
      <c r="D33" s="257"/>
      <c r="E33" s="258">
        <f>+Captura!D24</f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255">
        <f>+Captura!H24</f>
        <v>0</v>
      </c>
      <c r="S33" s="257"/>
      <c r="T33" s="261">
        <f>+Captura!M24</f>
        <v>0</v>
      </c>
      <c r="U33" s="262"/>
      <c r="V33" s="262"/>
      <c r="W33" s="262"/>
      <c r="X33" s="262"/>
      <c r="Y33" s="263"/>
      <c r="Z33" s="261">
        <f>+Captura!O24</f>
        <v>0</v>
      </c>
      <c r="AA33" s="262"/>
      <c r="AB33" s="262"/>
      <c r="AC33" s="262"/>
      <c r="AD33" s="263"/>
      <c r="AE33" s="261">
        <f>+Captura!Q24</f>
        <v>0</v>
      </c>
      <c r="AF33" s="262"/>
      <c r="AG33" s="262"/>
      <c r="AH33" s="262"/>
      <c r="AI33" s="262"/>
      <c r="AJ33" s="262"/>
      <c r="AK33" s="263"/>
      <c r="AL33" s="20"/>
      <c r="AM33">
        <f t="shared" si="0"/>
      </c>
    </row>
    <row r="34" spans="2:39" ht="15" customHeight="1">
      <c r="B34" s="255">
        <f>+Captura!C25</f>
        <v>0</v>
      </c>
      <c r="C34" s="256"/>
      <c r="D34" s="257"/>
      <c r="E34" s="258">
        <f>+Captura!D25</f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  <c r="R34" s="255">
        <f>+Captura!H25</f>
        <v>0</v>
      </c>
      <c r="S34" s="257"/>
      <c r="T34" s="261">
        <f>+Captura!M25</f>
        <v>0</v>
      </c>
      <c r="U34" s="262"/>
      <c r="V34" s="262"/>
      <c r="W34" s="262"/>
      <c r="X34" s="262"/>
      <c r="Y34" s="263"/>
      <c r="Z34" s="261">
        <f>+Captura!O25</f>
        <v>0</v>
      </c>
      <c r="AA34" s="262"/>
      <c r="AB34" s="262"/>
      <c r="AC34" s="262"/>
      <c r="AD34" s="263"/>
      <c r="AE34" s="261">
        <f>+Captura!Q25</f>
        <v>0</v>
      </c>
      <c r="AF34" s="262"/>
      <c r="AG34" s="262"/>
      <c r="AH34" s="262"/>
      <c r="AI34" s="262"/>
      <c r="AJ34" s="262"/>
      <c r="AK34" s="263"/>
      <c r="AL34" s="20"/>
      <c r="AM34">
        <f t="shared" si="0"/>
      </c>
    </row>
    <row r="35" spans="2:39" ht="15" customHeight="1">
      <c r="B35" s="255">
        <f>+Captura!C26</f>
        <v>0</v>
      </c>
      <c r="C35" s="256"/>
      <c r="D35" s="257"/>
      <c r="E35" s="258">
        <f>+Captura!D26</f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60"/>
      <c r="R35" s="255">
        <f>+Captura!H26</f>
        <v>0</v>
      </c>
      <c r="S35" s="257"/>
      <c r="T35" s="261">
        <f>+Captura!M26</f>
        <v>0</v>
      </c>
      <c r="U35" s="262"/>
      <c r="V35" s="262"/>
      <c r="W35" s="262"/>
      <c r="X35" s="262"/>
      <c r="Y35" s="263"/>
      <c r="Z35" s="261">
        <f>+Captura!O26</f>
        <v>0</v>
      </c>
      <c r="AA35" s="262"/>
      <c r="AB35" s="262"/>
      <c r="AC35" s="262"/>
      <c r="AD35" s="263"/>
      <c r="AE35" s="261">
        <f>+Captura!Q26</f>
        <v>0</v>
      </c>
      <c r="AF35" s="262"/>
      <c r="AG35" s="262"/>
      <c r="AH35" s="262"/>
      <c r="AI35" s="262"/>
      <c r="AJ35" s="262"/>
      <c r="AK35" s="263"/>
      <c r="AL35" s="20"/>
      <c r="AM35">
        <f t="shared" si="0"/>
      </c>
    </row>
    <row r="36" spans="2:39" ht="15" customHeight="1">
      <c r="B36" s="255">
        <f>+Captura!C27</f>
        <v>0</v>
      </c>
      <c r="C36" s="256"/>
      <c r="D36" s="257"/>
      <c r="E36" s="258">
        <f>+Captura!D27</f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60"/>
      <c r="R36" s="255">
        <f>+Captura!H27</f>
        <v>0</v>
      </c>
      <c r="S36" s="257"/>
      <c r="T36" s="261">
        <f>+Captura!M27</f>
        <v>0</v>
      </c>
      <c r="U36" s="262"/>
      <c r="V36" s="262"/>
      <c r="W36" s="262"/>
      <c r="X36" s="262"/>
      <c r="Y36" s="263"/>
      <c r="Z36" s="261">
        <f>+Captura!O27</f>
        <v>0</v>
      </c>
      <c r="AA36" s="262"/>
      <c r="AB36" s="262"/>
      <c r="AC36" s="262"/>
      <c r="AD36" s="263"/>
      <c r="AE36" s="261">
        <f>+Captura!Q27</f>
        <v>0</v>
      </c>
      <c r="AF36" s="262"/>
      <c r="AG36" s="262"/>
      <c r="AH36" s="262"/>
      <c r="AI36" s="262"/>
      <c r="AJ36" s="262"/>
      <c r="AK36" s="263"/>
      <c r="AL36" s="20"/>
      <c r="AM36">
        <f t="shared" si="0"/>
      </c>
    </row>
    <row r="37" spans="2:38" ht="15" customHeight="1">
      <c r="B37" s="255">
        <f>+Captura!C28</f>
        <v>0</v>
      </c>
      <c r="C37" s="256"/>
      <c r="D37" s="257"/>
      <c r="E37" s="258">
        <f>+Captura!D28</f>
      </c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255">
        <f>+Captura!H28</f>
        <v>0</v>
      </c>
      <c r="S37" s="257"/>
      <c r="T37" s="261">
        <f>+Captura!M28</f>
        <v>0</v>
      </c>
      <c r="U37" s="262"/>
      <c r="V37" s="262"/>
      <c r="W37" s="262"/>
      <c r="X37" s="262"/>
      <c r="Y37" s="263"/>
      <c r="Z37" s="261">
        <f>+Captura!O28</f>
        <v>0</v>
      </c>
      <c r="AA37" s="262"/>
      <c r="AB37" s="262"/>
      <c r="AC37" s="262"/>
      <c r="AD37" s="263"/>
      <c r="AE37" s="261">
        <f>+Captura!Q28</f>
        <v>0</v>
      </c>
      <c r="AF37" s="262"/>
      <c r="AG37" s="262"/>
      <c r="AH37" s="262"/>
      <c r="AI37" s="262"/>
      <c r="AJ37" s="262"/>
      <c r="AK37" s="263"/>
      <c r="AL37" s="20"/>
    </row>
    <row r="38" spans="2:38" ht="15" customHeight="1">
      <c r="B38" s="255">
        <f>+Captura!C29</f>
        <v>0</v>
      </c>
      <c r="C38" s="256"/>
      <c r="D38" s="257"/>
      <c r="E38" s="258">
        <f>+Captura!D29</f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60"/>
      <c r="R38" s="255">
        <f>+Captura!H29</f>
        <v>0</v>
      </c>
      <c r="S38" s="257"/>
      <c r="T38" s="261">
        <f>+Captura!M29</f>
        <v>0</v>
      </c>
      <c r="U38" s="262"/>
      <c r="V38" s="262"/>
      <c r="W38" s="262"/>
      <c r="X38" s="262"/>
      <c r="Y38" s="263"/>
      <c r="Z38" s="261">
        <f>+Captura!O29</f>
        <v>0</v>
      </c>
      <c r="AA38" s="262"/>
      <c r="AB38" s="262"/>
      <c r="AC38" s="262"/>
      <c r="AD38" s="263"/>
      <c r="AE38" s="261">
        <f>+Captura!Q29</f>
        <v>0</v>
      </c>
      <c r="AF38" s="262"/>
      <c r="AG38" s="262"/>
      <c r="AH38" s="262"/>
      <c r="AI38" s="262"/>
      <c r="AJ38" s="262"/>
      <c r="AK38" s="263"/>
      <c r="AL38" s="20"/>
    </row>
    <row r="39" spans="2:38" ht="15" customHeight="1">
      <c r="B39" s="255">
        <f>+Captura!C30</f>
        <v>0</v>
      </c>
      <c r="C39" s="256"/>
      <c r="D39" s="257"/>
      <c r="E39" s="258">
        <f>+Captura!D30</f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60"/>
      <c r="R39" s="255">
        <f>+Captura!H30</f>
        <v>0</v>
      </c>
      <c r="S39" s="257"/>
      <c r="T39" s="261">
        <f>+Captura!M30</f>
        <v>0</v>
      </c>
      <c r="U39" s="262"/>
      <c r="V39" s="262"/>
      <c r="W39" s="262"/>
      <c r="X39" s="262"/>
      <c r="Y39" s="263"/>
      <c r="Z39" s="261">
        <f>+Captura!O30</f>
        <v>0</v>
      </c>
      <c r="AA39" s="262"/>
      <c r="AB39" s="262"/>
      <c r="AC39" s="262"/>
      <c r="AD39" s="263"/>
      <c r="AE39" s="261">
        <f>+Captura!Q30</f>
        <v>0</v>
      </c>
      <c r="AF39" s="262"/>
      <c r="AG39" s="262"/>
      <c r="AH39" s="262"/>
      <c r="AI39" s="262"/>
      <c r="AJ39" s="262"/>
      <c r="AK39" s="263"/>
      <c r="AL39" s="20"/>
    </row>
    <row r="40" spans="2:38" ht="15" customHeight="1">
      <c r="B40" s="255">
        <f>+Captura!C31</f>
        <v>0</v>
      </c>
      <c r="C40" s="256"/>
      <c r="D40" s="257"/>
      <c r="E40" s="258">
        <f>+Captura!D31</f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60"/>
      <c r="R40" s="255">
        <f>+Captura!H31</f>
        <v>0</v>
      </c>
      <c r="S40" s="257"/>
      <c r="T40" s="261">
        <f>+Captura!M31</f>
        <v>0</v>
      </c>
      <c r="U40" s="262"/>
      <c r="V40" s="262"/>
      <c r="W40" s="262"/>
      <c r="X40" s="262"/>
      <c r="Y40" s="263"/>
      <c r="Z40" s="261">
        <f>+Captura!O31</f>
        <v>0</v>
      </c>
      <c r="AA40" s="262"/>
      <c r="AB40" s="262"/>
      <c r="AC40" s="262"/>
      <c r="AD40" s="263"/>
      <c r="AE40" s="261">
        <f>+Captura!Q31</f>
        <v>0</v>
      </c>
      <c r="AF40" s="262"/>
      <c r="AG40" s="262"/>
      <c r="AH40" s="262"/>
      <c r="AI40" s="262"/>
      <c r="AJ40" s="262"/>
      <c r="AK40" s="263"/>
      <c r="AL40" s="20"/>
    </row>
    <row r="41" spans="2:38" ht="15" customHeight="1">
      <c r="B41" s="255">
        <f>+Captura!C32</f>
        <v>0</v>
      </c>
      <c r="C41" s="256"/>
      <c r="D41" s="257"/>
      <c r="E41" s="258">
        <f>+Captura!D32</f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60"/>
      <c r="R41" s="255">
        <f>+Captura!H32</f>
        <v>0</v>
      </c>
      <c r="S41" s="257"/>
      <c r="T41" s="261">
        <f>+Captura!M32</f>
        <v>0</v>
      </c>
      <c r="U41" s="262"/>
      <c r="V41" s="262"/>
      <c r="W41" s="262"/>
      <c r="X41" s="262"/>
      <c r="Y41" s="263"/>
      <c r="Z41" s="261">
        <f>+Captura!O32</f>
        <v>0</v>
      </c>
      <c r="AA41" s="262"/>
      <c r="AB41" s="262"/>
      <c r="AC41" s="262"/>
      <c r="AD41" s="263"/>
      <c r="AE41" s="261">
        <f>+Captura!Q32</f>
        <v>0</v>
      </c>
      <c r="AF41" s="262"/>
      <c r="AG41" s="262"/>
      <c r="AH41" s="262"/>
      <c r="AI41" s="262"/>
      <c r="AJ41" s="262"/>
      <c r="AK41" s="263"/>
      <c r="AL41" s="20"/>
    </row>
    <row r="42" spans="2:38" ht="15" customHeight="1">
      <c r="B42" s="255">
        <f>+Captura!C33</f>
        <v>0</v>
      </c>
      <c r="C42" s="256"/>
      <c r="D42" s="257"/>
      <c r="E42" s="258">
        <f>+Captura!D33</f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/>
      <c r="R42" s="255">
        <f>+Captura!H33</f>
        <v>0</v>
      </c>
      <c r="S42" s="257"/>
      <c r="T42" s="261">
        <f>+Captura!M33</f>
        <v>0</v>
      </c>
      <c r="U42" s="262"/>
      <c r="V42" s="262"/>
      <c r="W42" s="262"/>
      <c r="X42" s="262"/>
      <c r="Y42" s="263"/>
      <c r="Z42" s="261">
        <f>+Captura!O33</f>
        <v>0</v>
      </c>
      <c r="AA42" s="262"/>
      <c r="AB42" s="262"/>
      <c r="AC42" s="262"/>
      <c r="AD42" s="263"/>
      <c r="AE42" s="261">
        <f>+Captura!Q33</f>
        <v>0</v>
      </c>
      <c r="AF42" s="262"/>
      <c r="AG42" s="262"/>
      <c r="AH42" s="262"/>
      <c r="AI42" s="262"/>
      <c r="AJ42" s="262"/>
      <c r="AK42" s="263"/>
      <c r="AL42" s="20"/>
    </row>
    <row r="43" spans="2:38" ht="15" customHeight="1">
      <c r="B43" s="255">
        <f>+Captura!C34</f>
        <v>0</v>
      </c>
      <c r="C43" s="256"/>
      <c r="D43" s="257"/>
      <c r="E43" s="258">
        <f>+Captura!D34</f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  <c r="R43" s="255">
        <f>+Captura!H34</f>
        <v>0</v>
      </c>
      <c r="S43" s="257"/>
      <c r="T43" s="261">
        <f>+Captura!M34</f>
        <v>0</v>
      </c>
      <c r="U43" s="262"/>
      <c r="V43" s="262"/>
      <c r="W43" s="262"/>
      <c r="X43" s="262"/>
      <c r="Y43" s="263"/>
      <c r="Z43" s="261">
        <f>+Captura!O34</f>
        <v>0</v>
      </c>
      <c r="AA43" s="262"/>
      <c r="AB43" s="262"/>
      <c r="AC43" s="262"/>
      <c r="AD43" s="263"/>
      <c r="AE43" s="261">
        <f>+Captura!Q34</f>
        <v>0</v>
      </c>
      <c r="AF43" s="262"/>
      <c r="AG43" s="262"/>
      <c r="AH43" s="262"/>
      <c r="AI43" s="262"/>
      <c r="AJ43" s="262"/>
      <c r="AK43" s="263"/>
      <c r="AL43" s="20"/>
    </row>
    <row r="44" spans="2:38" ht="15" customHeight="1">
      <c r="B44" s="255">
        <f>+Captura!C35</f>
        <v>0</v>
      </c>
      <c r="C44" s="256"/>
      <c r="D44" s="257"/>
      <c r="E44" s="258">
        <f>+Captura!D35</f>
      </c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60"/>
      <c r="R44" s="255">
        <f>+Captura!H35</f>
        <v>0</v>
      </c>
      <c r="S44" s="257"/>
      <c r="T44" s="261">
        <f>+Captura!M35</f>
        <v>0</v>
      </c>
      <c r="U44" s="262"/>
      <c r="V44" s="262"/>
      <c r="W44" s="262"/>
      <c r="X44" s="262"/>
      <c r="Y44" s="263"/>
      <c r="Z44" s="261">
        <f>+Captura!O35</f>
        <v>0</v>
      </c>
      <c r="AA44" s="262"/>
      <c r="AB44" s="262"/>
      <c r="AC44" s="262"/>
      <c r="AD44" s="263"/>
      <c r="AE44" s="261">
        <f>+Captura!Q35</f>
        <v>0</v>
      </c>
      <c r="AF44" s="262"/>
      <c r="AG44" s="262"/>
      <c r="AH44" s="262"/>
      <c r="AI44" s="262"/>
      <c r="AJ44" s="262"/>
      <c r="AK44" s="263"/>
      <c r="AL44" s="20"/>
    </row>
    <row r="45" spans="2:38" ht="15" customHeight="1">
      <c r="B45" s="255">
        <f>+Captura!C36</f>
        <v>0</v>
      </c>
      <c r="C45" s="256"/>
      <c r="D45" s="257"/>
      <c r="E45" s="258">
        <f>+Captura!D36</f>
      </c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60"/>
      <c r="R45" s="255">
        <f>+Captura!H36</f>
        <v>0</v>
      </c>
      <c r="S45" s="257"/>
      <c r="T45" s="261">
        <f>+Captura!M36</f>
        <v>0</v>
      </c>
      <c r="U45" s="262"/>
      <c r="V45" s="262"/>
      <c r="W45" s="262"/>
      <c r="X45" s="262"/>
      <c r="Y45" s="263"/>
      <c r="Z45" s="261">
        <f>+Captura!O36</f>
        <v>0</v>
      </c>
      <c r="AA45" s="262"/>
      <c r="AB45" s="262"/>
      <c r="AC45" s="262"/>
      <c r="AD45" s="263"/>
      <c r="AE45" s="261">
        <f>+Captura!Q36</f>
        <v>0</v>
      </c>
      <c r="AF45" s="262"/>
      <c r="AG45" s="262"/>
      <c r="AH45" s="262"/>
      <c r="AI45" s="262"/>
      <c r="AJ45" s="262"/>
      <c r="AK45" s="263"/>
      <c r="AL45" s="20"/>
    </row>
    <row r="46" spans="2:38" ht="15" customHeight="1">
      <c r="B46" s="255">
        <f>+Captura!C37</f>
        <v>0</v>
      </c>
      <c r="C46" s="256"/>
      <c r="D46" s="257"/>
      <c r="E46" s="258">
        <f>+Captura!D37</f>
      </c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60"/>
      <c r="R46" s="255">
        <f>+Captura!H37</f>
        <v>0</v>
      </c>
      <c r="S46" s="257"/>
      <c r="T46" s="261">
        <f>+Captura!M37</f>
        <v>0</v>
      </c>
      <c r="U46" s="262"/>
      <c r="V46" s="262"/>
      <c r="W46" s="262"/>
      <c r="X46" s="262"/>
      <c r="Y46" s="263"/>
      <c r="Z46" s="261">
        <f>+Captura!O37</f>
        <v>0</v>
      </c>
      <c r="AA46" s="262"/>
      <c r="AB46" s="262"/>
      <c r="AC46" s="262"/>
      <c r="AD46" s="263"/>
      <c r="AE46" s="261">
        <f>+Captura!Q37</f>
        <v>0</v>
      </c>
      <c r="AF46" s="262"/>
      <c r="AG46" s="262"/>
      <c r="AH46" s="262"/>
      <c r="AI46" s="262"/>
      <c r="AJ46" s="262"/>
      <c r="AK46" s="263"/>
      <c r="AL46" s="20"/>
    </row>
    <row r="47" spans="2:39" ht="15" customHeight="1">
      <c r="B47" s="255">
        <f>+Captura!C38</f>
        <v>0</v>
      </c>
      <c r="C47" s="256"/>
      <c r="D47" s="257"/>
      <c r="E47" s="258">
        <f>+Captura!D38</f>
      </c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60"/>
      <c r="R47" s="255">
        <f>+Captura!H38</f>
        <v>0</v>
      </c>
      <c r="S47" s="257"/>
      <c r="T47" s="261">
        <f>+Captura!M38</f>
        <v>0</v>
      </c>
      <c r="U47" s="262"/>
      <c r="V47" s="262"/>
      <c r="W47" s="262"/>
      <c r="X47" s="262"/>
      <c r="Y47" s="263"/>
      <c r="Z47" s="261">
        <f>+Captura!O38</f>
        <v>0</v>
      </c>
      <c r="AA47" s="262"/>
      <c r="AB47" s="262"/>
      <c r="AC47" s="262"/>
      <c r="AD47" s="263"/>
      <c r="AE47" s="261">
        <f>+Captura!Q38</f>
        <v>0</v>
      </c>
      <c r="AF47" s="262"/>
      <c r="AG47" s="262"/>
      <c r="AH47" s="262"/>
      <c r="AI47" s="262"/>
      <c r="AJ47" s="262"/>
      <c r="AK47" s="263"/>
      <c r="AL47" s="20"/>
      <c r="AM47">
        <f>IF(B47=0,"",IF(ISERROR(VLOOKUP(B47,Centros,2,FALSE)),2,VLOOKUP(B47,Centros,2,FALSE)))</f>
      </c>
    </row>
    <row r="48" spans="2:37" ht="12.75">
      <c r="B48" s="16" t="s">
        <v>19</v>
      </c>
      <c r="C48" s="12"/>
      <c r="D48" s="12"/>
      <c r="E48" s="12"/>
      <c r="F48" s="12"/>
      <c r="G48" s="240" t="str">
        <f>Captura!D41</f>
        <v>            DIEZ MIL        </v>
      </c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13"/>
      <c r="AA48" s="16" t="s">
        <v>20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3"/>
    </row>
    <row r="49" spans="2:37" ht="15" customHeight="1">
      <c r="B49" s="15"/>
      <c r="C49" s="9"/>
      <c r="D49" s="9"/>
      <c r="E49" s="9"/>
      <c r="F49" s="9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14"/>
      <c r="AA49" s="97"/>
      <c r="AB49" s="243">
        <f>+Captura!Q39</f>
        <v>10000</v>
      </c>
      <c r="AC49" s="243"/>
      <c r="AD49" s="243"/>
      <c r="AE49" s="243"/>
      <c r="AF49" s="243"/>
      <c r="AG49" s="243"/>
      <c r="AH49" s="243"/>
      <c r="AI49" s="243"/>
      <c r="AJ49" s="243"/>
      <c r="AK49" s="14"/>
    </row>
    <row r="50" spans="2:37" ht="19.5" customHeight="1">
      <c r="B50" s="7" t="s">
        <v>27</v>
      </c>
      <c r="C50" s="8"/>
      <c r="D50" s="8"/>
      <c r="E50" s="8"/>
      <c r="F50" s="8"/>
      <c r="G50" s="8"/>
      <c r="H50" s="8"/>
      <c r="I50" s="8"/>
      <c r="J50" s="8"/>
      <c r="K50" s="244">
        <f>Captura!M14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40"/>
    </row>
    <row r="51" spans="2:37" ht="12.75">
      <c r="B51" s="245" t="s">
        <v>28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7"/>
    </row>
    <row r="52" spans="2:37" ht="3.75" customHeight="1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</row>
    <row r="53" spans="2:37" ht="19.5" customHeight="1">
      <c r="B53" s="79"/>
      <c r="C53" s="248">
        <f>Captura!E43</f>
        <v>0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79"/>
    </row>
    <row r="54" spans="2:37" ht="19.5" customHeight="1">
      <c r="B54" s="7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79"/>
    </row>
    <row r="55" spans="2:37" ht="19.5" customHeight="1">
      <c r="B55" s="79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79"/>
    </row>
    <row r="56" spans="2:37" ht="19.5" customHeight="1">
      <c r="B56" s="79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79"/>
    </row>
    <row r="57" spans="2:37" ht="3.75" customHeight="1">
      <c r="B57" s="3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5"/>
    </row>
    <row r="58" spans="2:37" ht="12.75">
      <c r="B58" s="252" t="s">
        <v>29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4"/>
      <c r="N58" s="252" t="s">
        <v>30</v>
      </c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4"/>
      <c r="Z58" s="252" t="s">
        <v>31</v>
      </c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4"/>
    </row>
    <row r="59" spans="2:37" ht="12.75">
      <c r="B59" s="42" t="s">
        <v>32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2" t="s">
        <v>32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42" t="s">
        <v>32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5"/>
    </row>
    <row r="60" spans="2:37" ht="12.7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2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2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4"/>
    </row>
    <row r="61" spans="2:37" ht="12.75">
      <c r="B61" s="42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4"/>
      <c r="N61" s="42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4"/>
      <c r="Z61" s="42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4"/>
    </row>
    <row r="62" spans="2:37" ht="4.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2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4"/>
    </row>
    <row r="63" spans="2:37" ht="12.75">
      <c r="B63" s="42" t="s">
        <v>33</v>
      </c>
      <c r="C63" s="43"/>
      <c r="D63" s="43"/>
      <c r="E63" s="237">
        <f>Captura!E47</f>
        <v>0</v>
      </c>
      <c r="F63" s="238"/>
      <c r="G63" s="238"/>
      <c r="H63" s="238"/>
      <c r="I63" s="238"/>
      <c r="J63" s="238"/>
      <c r="K63" s="238"/>
      <c r="L63" s="239"/>
      <c r="M63" s="44" t="s">
        <v>25</v>
      </c>
      <c r="N63" s="42" t="s">
        <v>33</v>
      </c>
      <c r="O63" s="43"/>
      <c r="P63" s="43"/>
      <c r="Q63" s="237">
        <f>Captura!E49</f>
        <v>0</v>
      </c>
      <c r="R63" s="238"/>
      <c r="S63" s="238"/>
      <c r="T63" s="238"/>
      <c r="U63" s="238"/>
      <c r="V63" s="238"/>
      <c r="W63" s="238"/>
      <c r="X63" s="239"/>
      <c r="Y63" s="44" t="s">
        <v>25</v>
      </c>
      <c r="Z63" s="42" t="s">
        <v>33</v>
      </c>
      <c r="AA63" s="43"/>
      <c r="AB63" s="43"/>
      <c r="AC63" s="237"/>
      <c r="AD63" s="238"/>
      <c r="AE63" s="238"/>
      <c r="AF63" s="238"/>
      <c r="AG63" s="238"/>
      <c r="AH63" s="238"/>
      <c r="AI63" s="238"/>
      <c r="AJ63" s="239"/>
      <c r="AK63" s="44" t="s">
        <v>25</v>
      </c>
    </row>
    <row r="64" spans="2:37" ht="4.5" customHeight="1">
      <c r="B64" s="42"/>
      <c r="C64" s="43"/>
      <c r="D64" s="43"/>
      <c r="E64" s="45"/>
      <c r="F64" s="45"/>
      <c r="G64" s="45"/>
      <c r="H64" s="45"/>
      <c r="I64" s="45"/>
      <c r="J64" s="45"/>
      <c r="K64" s="45"/>
      <c r="L64" s="45"/>
      <c r="M64" s="44"/>
      <c r="N64" s="42"/>
      <c r="O64" s="43"/>
      <c r="P64" s="43"/>
      <c r="Q64" s="45"/>
      <c r="R64" s="45"/>
      <c r="S64" s="45"/>
      <c r="T64" s="45"/>
      <c r="U64" s="45"/>
      <c r="V64" s="45"/>
      <c r="W64" s="45"/>
      <c r="X64" s="45"/>
      <c r="Y64" s="44"/>
      <c r="Z64" s="42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4"/>
    </row>
    <row r="65" spans="2:37" ht="12.75">
      <c r="B65" s="42" t="s">
        <v>34</v>
      </c>
      <c r="C65" s="43"/>
      <c r="D65" s="43"/>
      <c r="E65" s="237">
        <f>Captura!L47</f>
      </c>
      <c r="F65" s="238"/>
      <c r="G65" s="238"/>
      <c r="H65" s="238"/>
      <c r="I65" s="238"/>
      <c r="J65" s="238"/>
      <c r="K65" s="238"/>
      <c r="L65" s="239"/>
      <c r="M65" s="44" t="s">
        <v>25</v>
      </c>
      <c r="N65" s="42" t="s">
        <v>34</v>
      </c>
      <c r="O65" s="43"/>
      <c r="P65" s="43"/>
      <c r="Q65" s="237">
        <f>Captura!L49</f>
      </c>
      <c r="R65" s="238"/>
      <c r="S65" s="238"/>
      <c r="T65" s="238"/>
      <c r="U65" s="238"/>
      <c r="V65" s="238"/>
      <c r="W65" s="238"/>
      <c r="X65" s="239"/>
      <c r="Y65" s="44" t="s">
        <v>25</v>
      </c>
      <c r="Z65" s="42" t="s">
        <v>34</v>
      </c>
      <c r="AA65" s="43"/>
      <c r="AB65" s="43"/>
      <c r="AC65" s="237"/>
      <c r="AD65" s="238"/>
      <c r="AE65" s="238"/>
      <c r="AF65" s="238"/>
      <c r="AG65" s="238"/>
      <c r="AH65" s="238"/>
      <c r="AI65" s="238"/>
      <c r="AJ65" s="239"/>
      <c r="AK65" s="44" t="s">
        <v>25</v>
      </c>
    </row>
    <row r="66" spans="2:37" ht="4.5" customHeight="1">
      <c r="B66" s="42"/>
      <c r="C66" s="43"/>
      <c r="D66" s="43"/>
      <c r="E66" s="45"/>
      <c r="F66" s="45"/>
      <c r="G66" s="45"/>
      <c r="H66" s="45"/>
      <c r="I66" s="45"/>
      <c r="J66" s="45"/>
      <c r="K66" s="45"/>
      <c r="L66" s="45"/>
      <c r="M66" s="44"/>
      <c r="N66" s="42"/>
      <c r="O66" s="43"/>
      <c r="P66" s="43"/>
      <c r="Q66" s="45"/>
      <c r="R66" s="45"/>
      <c r="S66" s="45"/>
      <c r="T66" s="45"/>
      <c r="U66" s="45"/>
      <c r="V66" s="45"/>
      <c r="W66" s="45"/>
      <c r="X66" s="45"/>
      <c r="Y66" s="44"/>
      <c r="Z66" s="42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4"/>
    </row>
    <row r="67" spans="2:37" ht="12.75">
      <c r="B67" s="42" t="s">
        <v>35</v>
      </c>
      <c r="C67" s="43"/>
      <c r="D67" s="43"/>
      <c r="E67" s="233">
        <f>Captura!R47</f>
      </c>
      <c r="F67" s="234"/>
      <c r="G67" s="234"/>
      <c r="H67" s="235"/>
      <c r="I67" s="43" t="s">
        <v>25</v>
      </c>
      <c r="J67" s="43"/>
      <c r="K67" s="43"/>
      <c r="L67" s="43"/>
      <c r="M67" s="44" t="s">
        <v>25</v>
      </c>
      <c r="N67" s="43"/>
      <c r="O67" s="43"/>
      <c r="P67" s="43"/>
      <c r="Q67" s="233">
        <f>+Captura!R49</f>
      </c>
      <c r="R67" s="234"/>
      <c r="S67" s="234"/>
      <c r="T67" s="235"/>
      <c r="U67" s="43"/>
      <c r="V67" s="43"/>
      <c r="W67" s="43"/>
      <c r="X67" s="43"/>
      <c r="Y67" s="44" t="s">
        <v>25</v>
      </c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4" t="s">
        <v>25</v>
      </c>
    </row>
    <row r="68" spans="2:37" ht="4.5" customHeight="1">
      <c r="B68" s="41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41"/>
      <c r="O68" s="9"/>
      <c r="P68" s="9"/>
      <c r="Q68" s="9"/>
      <c r="R68" s="9"/>
      <c r="S68" s="9"/>
      <c r="T68" s="9"/>
      <c r="U68" s="9"/>
      <c r="V68" s="9"/>
      <c r="W68" s="9"/>
      <c r="X68" s="9"/>
      <c r="Y68" s="14"/>
      <c r="Z68" s="15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"/>
    </row>
    <row r="69" spans="34:37" ht="12.75">
      <c r="AH69" s="236" t="s">
        <v>231</v>
      </c>
      <c r="AI69" s="236"/>
      <c r="AJ69" s="236"/>
      <c r="AK69" s="236"/>
    </row>
  </sheetData>
  <sheetProtection/>
  <mergeCells count="174">
    <mergeCell ref="AC3:AI3"/>
    <mergeCell ref="AJ3:AK3"/>
    <mergeCell ref="AC6:AK6"/>
    <mergeCell ref="B7:AA7"/>
    <mergeCell ref="AC7:AE7"/>
    <mergeCell ref="AF7:AH7"/>
    <mergeCell ref="AI7:AK7"/>
    <mergeCell ref="B9:AK9"/>
    <mergeCell ref="P10:V12"/>
    <mergeCell ref="W10:W11"/>
    <mergeCell ref="Z10:Z11"/>
    <mergeCell ref="B11:N12"/>
    <mergeCell ref="AF11:AJ11"/>
    <mergeCell ref="B13:E14"/>
    <mergeCell ref="G13:N14"/>
    <mergeCell ref="P13:Q14"/>
    <mergeCell ref="R13:U14"/>
    <mergeCell ref="W14:AJ14"/>
    <mergeCell ref="B16:AK16"/>
    <mergeCell ref="E18:T18"/>
    <mergeCell ref="AA18:AB18"/>
    <mergeCell ref="AF18:AJ18"/>
    <mergeCell ref="B21:AK21"/>
    <mergeCell ref="B22:AA22"/>
    <mergeCell ref="AB22:AF22"/>
    <mergeCell ref="AG22:AK22"/>
    <mergeCell ref="B23:AA23"/>
    <mergeCell ref="AB23:AF23"/>
    <mergeCell ref="AG23:AK23"/>
    <mergeCell ref="B25:AK25"/>
    <mergeCell ref="B26:D27"/>
    <mergeCell ref="E26:Q27"/>
    <mergeCell ref="R26:S27"/>
    <mergeCell ref="T26:AK26"/>
    <mergeCell ref="T27:Y27"/>
    <mergeCell ref="Z27:AD27"/>
    <mergeCell ref="AE27:AK27"/>
    <mergeCell ref="B28:D28"/>
    <mergeCell ref="E28:Q28"/>
    <mergeCell ref="R28:S28"/>
    <mergeCell ref="T28:Y28"/>
    <mergeCell ref="Z28:AD28"/>
    <mergeCell ref="AE28:AK28"/>
    <mergeCell ref="B29:D29"/>
    <mergeCell ref="E29:Q29"/>
    <mergeCell ref="R29:S29"/>
    <mergeCell ref="T29:Y29"/>
    <mergeCell ref="Z29:AD29"/>
    <mergeCell ref="AE29:AK29"/>
    <mergeCell ref="B30:D30"/>
    <mergeCell ref="E30:Q30"/>
    <mergeCell ref="R30:S30"/>
    <mergeCell ref="T30:Y30"/>
    <mergeCell ref="Z30:AD30"/>
    <mergeCell ref="AE30:AK30"/>
    <mergeCell ref="B31:D31"/>
    <mergeCell ref="E31:Q31"/>
    <mergeCell ref="R31:S31"/>
    <mergeCell ref="T31:Y31"/>
    <mergeCell ref="Z31:AD31"/>
    <mergeCell ref="AE31:AK31"/>
    <mergeCell ref="B32:D32"/>
    <mergeCell ref="E32:Q32"/>
    <mergeCell ref="R32:S32"/>
    <mergeCell ref="T32:Y32"/>
    <mergeCell ref="Z32:AD32"/>
    <mergeCell ref="AE32:AK32"/>
    <mergeCell ref="B33:D33"/>
    <mergeCell ref="E33:Q33"/>
    <mergeCell ref="R33:S33"/>
    <mergeCell ref="T33:Y33"/>
    <mergeCell ref="Z33:AD33"/>
    <mergeCell ref="AE33:AK33"/>
    <mergeCell ref="B34:D34"/>
    <mergeCell ref="E34:Q34"/>
    <mergeCell ref="R34:S34"/>
    <mergeCell ref="T34:Y34"/>
    <mergeCell ref="Z34:AD34"/>
    <mergeCell ref="AE34:AK34"/>
    <mergeCell ref="B35:D35"/>
    <mergeCell ref="E35:Q35"/>
    <mergeCell ref="R35:S35"/>
    <mergeCell ref="T35:Y35"/>
    <mergeCell ref="Z35:AD35"/>
    <mergeCell ref="AE35:AK35"/>
    <mergeCell ref="B36:D36"/>
    <mergeCell ref="E36:Q36"/>
    <mergeCell ref="R36:S36"/>
    <mergeCell ref="T36:Y36"/>
    <mergeCell ref="Z36:AD36"/>
    <mergeCell ref="AE36:AK36"/>
    <mergeCell ref="B37:D37"/>
    <mergeCell ref="E37:Q37"/>
    <mergeCell ref="R37:S37"/>
    <mergeCell ref="T37:Y37"/>
    <mergeCell ref="Z37:AD37"/>
    <mergeCell ref="AE37:AK37"/>
    <mergeCell ref="B38:D38"/>
    <mergeCell ref="E38:Q38"/>
    <mergeCell ref="R38:S38"/>
    <mergeCell ref="T38:Y38"/>
    <mergeCell ref="Z38:AD38"/>
    <mergeCell ref="AE38:AK38"/>
    <mergeCell ref="B39:D39"/>
    <mergeCell ref="E39:Q39"/>
    <mergeCell ref="R39:S39"/>
    <mergeCell ref="T39:Y39"/>
    <mergeCell ref="Z39:AD39"/>
    <mergeCell ref="AE39:AK39"/>
    <mergeCell ref="B40:D40"/>
    <mergeCell ref="E40:Q40"/>
    <mergeCell ref="R40:S40"/>
    <mergeCell ref="T40:Y40"/>
    <mergeCell ref="Z40:AD40"/>
    <mergeCell ref="AE40:AK40"/>
    <mergeCell ref="B41:D41"/>
    <mergeCell ref="E41:Q41"/>
    <mergeCell ref="R41:S41"/>
    <mergeCell ref="T41:Y41"/>
    <mergeCell ref="Z41:AD41"/>
    <mergeCell ref="AE41:AK41"/>
    <mergeCell ref="B42:D42"/>
    <mergeCell ref="E42:Q42"/>
    <mergeCell ref="R42:S42"/>
    <mergeCell ref="T42:Y42"/>
    <mergeCell ref="Z42:AD42"/>
    <mergeCell ref="AE42:AK42"/>
    <mergeCell ref="B43:D43"/>
    <mergeCell ref="E43:Q43"/>
    <mergeCell ref="R43:S43"/>
    <mergeCell ref="T43:Y43"/>
    <mergeCell ref="Z43:AD43"/>
    <mergeCell ref="AE43:AK43"/>
    <mergeCell ref="B44:D44"/>
    <mergeCell ref="E44:Q44"/>
    <mergeCell ref="R44:S44"/>
    <mergeCell ref="T44:Y44"/>
    <mergeCell ref="Z44:AD44"/>
    <mergeCell ref="AE44:AK44"/>
    <mergeCell ref="B45:D45"/>
    <mergeCell ref="E45:Q45"/>
    <mergeCell ref="R45:S45"/>
    <mergeCell ref="T45:Y45"/>
    <mergeCell ref="Z45:AD45"/>
    <mergeCell ref="AE45:AK45"/>
    <mergeCell ref="B46:D46"/>
    <mergeCell ref="E46:Q46"/>
    <mergeCell ref="R46:S46"/>
    <mergeCell ref="T46:Y46"/>
    <mergeCell ref="Z46:AD46"/>
    <mergeCell ref="AE46:AK46"/>
    <mergeCell ref="B47:D47"/>
    <mergeCell ref="E47:Q47"/>
    <mergeCell ref="R47:S47"/>
    <mergeCell ref="T47:Y47"/>
    <mergeCell ref="Z47:AD47"/>
    <mergeCell ref="AE47:AK47"/>
    <mergeCell ref="G48:Y49"/>
    <mergeCell ref="AB49:AJ49"/>
    <mergeCell ref="K50:AJ50"/>
    <mergeCell ref="B51:AK51"/>
    <mergeCell ref="C53:AJ56"/>
    <mergeCell ref="B58:M58"/>
    <mergeCell ref="N58:Y58"/>
    <mergeCell ref="Z58:AK58"/>
    <mergeCell ref="E67:H67"/>
    <mergeCell ref="Q67:T67"/>
    <mergeCell ref="AH69:AK69"/>
    <mergeCell ref="E63:L63"/>
    <mergeCell ref="Q63:X63"/>
    <mergeCell ref="AC63:AJ63"/>
    <mergeCell ref="E65:L65"/>
    <mergeCell ref="Q65:X65"/>
    <mergeCell ref="AC65:AJ65"/>
  </mergeCells>
  <conditionalFormatting sqref="B28:D47">
    <cfRule type="cellIs" priority="3" dxfId="1" operator="equal" stopIfTrue="1">
      <formula>519</formula>
    </cfRule>
    <cfRule type="cellIs" priority="4" dxfId="1" operator="equal" stopIfTrue="1">
      <formula>987</formula>
    </cfRule>
  </conditionalFormatting>
  <conditionalFormatting sqref="E28:Q47">
    <cfRule type="expression" priority="1" dxfId="1" stopIfTrue="1">
      <formula>$B28=519</formula>
    </cfRule>
    <cfRule type="expression" priority="2" dxfId="1" stopIfTrue="1">
      <formula>$B28=987</formula>
    </cfRule>
  </conditionalFormatting>
  <printOptions/>
  <pageMargins left="0.2362204724409449" right="0.2362204724409449" top="0.35433070866141736" bottom="0.5118110236220472" header="0.31496062992125984" footer="0.31496062992125984"/>
  <pageSetup horizontalDpi="300" verticalDpi="3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4:AC115"/>
  <sheetViews>
    <sheetView showGridLines="0" showRowColHeaders="0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2" sqref="C12"/>
    </sheetView>
  </sheetViews>
  <sheetFormatPr defaultColWidth="11.421875" defaultRowHeight="12.75"/>
  <cols>
    <col min="1" max="2" width="4.7109375" style="54" customWidth="1"/>
    <col min="3" max="3" width="11.421875" style="54" customWidth="1"/>
    <col min="4" max="4" width="4.7109375" style="54" customWidth="1"/>
    <col min="5" max="5" width="11.421875" style="54" customWidth="1"/>
    <col min="6" max="6" width="2.7109375" style="54" customWidth="1"/>
    <col min="7" max="10" width="11.421875" style="54" customWidth="1"/>
    <col min="11" max="11" width="1.7109375" style="54" customWidth="1"/>
    <col min="12" max="12" width="11.421875" style="54" customWidth="1"/>
    <col min="13" max="13" width="4.7109375" style="54" customWidth="1"/>
    <col min="14" max="14" width="11.421875" style="54" customWidth="1"/>
    <col min="15" max="15" width="4.7109375" style="54" customWidth="1"/>
    <col min="16" max="16" width="11.421875" style="54" customWidth="1"/>
    <col min="17" max="18" width="7.7109375" style="54" customWidth="1"/>
    <col min="19" max="19" width="4.7109375" style="54" customWidth="1"/>
    <col min="20" max="20" width="15.7109375" style="54" hidden="1" customWidth="1"/>
    <col min="21" max="27" width="0" style="54" hidden="1" customWidth="1"/>
    <col min="28" max="28" width="23.8515625" style="54" hidden="1" customWidth="1"/>
    <col min="29" max="36" width="0" style="54" hidden="1" customWidth="1"/>
    <col min="37" max="16384" width="11.421875" style="54" customWidth="1"/>
  </cols>
  <sheetData>
    <row r="1" ht="12.75"/>
    <row r="2" ht="12.75"/>
    <row r="3" ht="13.5" thickBot="1"/>
    <row r="4" spans="2:19" ht="12.7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2:19" ht="18">
      <c r="B5" s="58"/>
      <c r="C5" s="321" t="s">
        <v>40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59"/>
    </row>
    <row r="6" spans="2:19" ht="15.75">
      <c r="B6" s="58"/>
      <c r="C6" s="221" t="s">
        <v>38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59"/>
    </row>
    <row r="7" spans="2:19" ht="12.75">
      <c r="B7" s="5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2:19" ht="4.5" customHeight="1"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2:19" ht="4.5" customHeight="1" thickBot="1"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2:19" ht="15.75" customHeight="1" thickBot="1">
      <c r="B10" s="58"/>
      <c r="C10" s="215" t="s">
        <v>251</v>
      </c>
      <c r="D10" s="211" t="s">
        <v>254</v>
      </c>
      <c r="E10" s="211"/>
      <c r="F10" s="211"/>
      <c r="G10" s="211"/>
      <c r="H10" s="217" t="s">
        <v>244</v>
      </c>
      <c r="I10" s="211" t="s">
        <v>245</v>
      </c>
      <c r="J10" s="211"/>
      <c r="K10" s="63"/>
      <c r="L10" s="215" t="s">
        <v>58</v>
      </c>
      <c r="M10" s="219" t="s">
        <v>12</v>
      </c>
      <c r="N10" s="219"/>
      <c r="O10" s="219"/>
      <c r="P10" s="219"/>
      <c r="Q10" s="219"/>
      <c r="R10" s="219"/>
      <c r="S10" s="59"/>
    </row>
    <row r="11" spans="2:19" ht="15.75" customHeight="1" thickBot="1">
      <c r="B11" s="58"/>
      <c r="C11" s="216"/>
      <c r="D11" s="218"/>
      <c r="E11" s="218"/>
      <c r="F11" s="218"/>
      <c r="G11" s="218"/>
      <c r="H11" s="218"/>
      <c r="I11" s="218"/>
      <c r="J11" s="218"/>
      <c r="K11" s="60"/>
      <c r="L11" s="216"/>
      <c r="M11" s="211" t="s">
        <v>16</v>
      </c>
      <c r="N11" s="211"/>
      <c r="O11" s="211" t="s">
        <v>17</v>
      </c>
      <c r="P11" s="211"/>
      <c r="Q11" s="211" t="s">
        <v>18</v>
      </c>
      <c r="R11" s="211"/>
      <c r="S11" s="59"/>
    </row>
    <row r="12" spans="2:22" ht="12.75">
      <c r="B12" s="58"/>
      <c r="C12" s="51"/>
      <c r="D12" s="203">
        <f aca="true" t="shared" si="0" ref="D12:D43">UPPER(IF(C12=0,"",IF(ISERROR(VLOOKUP(C12,Centros,2,FALSE)),"Centro no valido",VLOOKUP(C12,Centros,2,FALSE))))</f>
      </c>
      <c r="E12" s="204"/>
      <c r="F12" s="204"/>
      <c r="G12" s="205"/>
      <c r="H12" s="68"/>
      <c r="I12" s="322">
        <f aca="true" t="shared" si="1" ref="I12:I112">UPPER(IF(H12=0,"",IF(ISERROR(VLOOKUP(H12,FUNCION,2,FALSE)),"Funcion no valida",VLOOKUP(H12,FUNCION,2,FALSE))))</f>
      </c>
      <c r="J12" s="323" t="str">
        <f aca="true" t="shared" si="2" ref="J12:J22">IF(I12=0,"",IF(ISERROR(VLOOKUP(I12,Centros,2,FALSE)),"Centro no valido",VLOOKUP(I12,Centros,2,FALSE)))</f>
        <v>Centro no valido</v>
      </c>
      <c r="K12" s="60" t="s">
        <v>25</v>
      </c>
      <c r="L12" s="71"/>
      <c r="M12" s="324">
        <f aca="true" t="shared" si="3" ref="M12:M112">IF(M$113=0,0,M$113*$L12)</f>
        <v>0</v>
      </c>
      <c r="N12" s="326"/>
      <c r="O12" s="324">
        <f aca="true" t="shared" si="4" ref="O12:O23">IF(ISERROR(IF(S12&lt;&gt;"X",0,$O$113*T12)),0,IF(S12&lt;&gt;"X",0,$O$113*T12))</f>
        <v>0</v>
      </c>
      <c r="P12" s="326"/>
      <c r="Q12" s="324">
        <f aca="true" t="shared" si="5" ref="Q12:Q23">M12+O12</f>
        <v>0</v>
      </c>
      <c r="R12" s="325"/>
      <c r="S12" s="153" t="s">
        <v>230</v>
      </c>
      <c r="T12" s="54" t="e">
        <f aca="true" t="shared" si="6" ref="T12:T23">IF(S12="X",(M12/$T$113),0)</f>
        <v>#DIV/0!</v>
      </c>
      <c r="U12" s="54">
        <f aca="true" t="shared" si="7" ref="U12:U23">IF(D12="Centro no valido",2,1)</f>
        <v>1</v>
      </c>
      <c r="V12" s="54">
        <f aca="true" t="shared" si="8" ref="V12:V23">IF(I12="FUNCION NO VALIDA",2,1)</f>
        <v>1</v>
      </c>
    </row>
    <row r="13" spans="2:22" ht="12.75">
      <c r="B13" s="58"/>
      <c r="C13" s="52"/>
      <c r="D13" s="203">
        <f t="shared" si="0"/>
      </c>
      <c r="E13" s="204"/>
      <c r="F13" s="204"/>
      <c r="G13" s="205"/>
      <c r="H13" s="69"/>
      <c r="I13" s="203">
        <f t="shared" si="1"/>
      </c>
      <c r="J13" s="206" t="str">
        <f t="shared" si="2"/>
        <v>Centro no valido</v>
      </c>
      <c r="K13" s="60" t="s">
        <v>25</v>
      </c>
      <c r="L13" s="72"/>
      <c r="M13" s="316">
        <f t="shared" si="3"/>
        <v>0</v>
      </c>
      <c r="N13" s="320"/>
      <c r="O13" s="316">
        <f t="shared" si="4"/>
        <v>0</v>
      </c>
      <c r="P13" s="320"/>
      <c r="Q13" s="316">
        <f t="shared" si="5"/>
        <v>0</v>
      </c>
      <c r="R13" s="317"/>
      <c r="S13" s="153" t="s">
        <v>230</v>
      </c>
      <c r="T13" s="54" t="e">
        <f t="shared" si="6"/>
        <v>#DIV/0!</v>
      </c>
      <c r="U13" s="54">
        <f t="shared" si="7"/>
        <v>1</v>
      </c>
      <c r="V13" s="54">
        <f t="shared" si="8"/>
        <v>1</v>
      </c>
    </row>
    <row r="14" spans="2:22" ht="12.75">
      <c r="B14" s="58"/>
      <c r="C14" s="52"/>
      <c r="D14" s="203">
        <f t="shared" si="0"/>
      </c>
      <c r="E14" s="204"/>
      <c r="F14" s="204"/>
      <c r="G14" s="205"/>
      <c r="H14" s="69"/>
      <c r="I14" s="203">
        <f t="shared" si="1"/>
      </c>
      <c r="J14" s="206" t="str">
        <f t="shared" si="2"/>
        <v>Centro no valido</v>
      </c>
      <c r="K14" s="60" t="s">
        <v>25</v>
      </c>
      <c r="L14" s="72"/>
      <c r="M14" s="316">
        <f t="shared" si="3"/>
        <v>0</v>
      </c>
      <c r="N14" s="320"/>
      <c r="O14" s="316">
        <f t="shared" si="4"/>
        <v>0</v>
      </c>
      <c r="P14" s="320"/>
      <c r="Q14" s="316">
        <f t="shared" si="5"/>
        <v>0</v>
      </c>
      <c r="R14" s="317"/>
      <c r="S14" s="153" t="s">
        <v>230</v>
      </c>
      <c r="T14" s="54" t="e">
        <f t="shared" si="6"/>
        <v>#DIV/0!</v>
      </c>
      <c r="U14" s="54">
        <f t="shared" si="7"/>
        <v>1</v>
      </c>
      <c r="V14" s="54">
        <f t="shared" si="8"/>
        <v>1</v>
      </c>
    </row>
    <row r="15" spans="2:22" ht="12.75">
      <c r="B15" s="58"/>
      <c r="C15" s="52"/>
      <c r="D15" s="203">
        <f t="shared" si="0"/>
      </c>
      <c r="E15" s="204"/>
      <c r="F15" s="204"/>
      <c r="G15" s="205"/>
      <c r="H15" s="69"/>
      <c r="I15" s="203">
        <f t="shared" si="1"/>
      </c>
      <c r="J15" s="206" t="str">
        <f t="shared" si="2"/>
        <v>Centro no valido</v>
      </c>
      <c r="K15" s="60" t="s">
        <v>25</v>
      </c>
      <c r="L15" s="72"/>
      <c r="M15" s="316">
        <f t="shared" si="3"/>
        <v>0</v>
      </c>
      <c r="N15" s="320"/>
      <c r="O15" s="316">
        <f t="shared" si="4"/>
        <v>0</v>
      </c>
      <c r="P15" s="320"/>
      <c r="Q15" s="316">
        <f t="shared" si="5"/>
        <v>0</v>
      </c>
      <c r="R15" s="317"/>
      <c r="S15" s="153" t="s">
        <v>230</v>
      </c>
      <c r="T15" s="54" t="e">
        <f t="shared" si="6"/>
        <v>#DIV/0!</v>
      </c>
      <c r="U15" s="54">
        <f t="shared" si="7"/>
        <v>1</v>
      </c>
      <c r="V15" s="54">
        <f t="shared" si="8"/>
        <v>1</v>
      </c>
    </row>
    <row r="16" spans="2:22" ht="12.75">
      <c r="B16" s="58"/>
      <c r="C16" s="52"/>
      <c r="D16" s="203">
        <f t="shared" si="0"/>
      </c>
      <c r="E16" s="204"/>
      <c r="F16" s="204"/>
      <c r="G16" s="205"/>
      <c r="H16" s="69"/>
      <c r="I16" s="203">
        <f t="shared" si="1"/>
      </c>
      <c r="J16" s="206" t="str">
        <f t="shared" si="2"/>
        <v>Centro no valido</v>
      </c>
      <c r="K16" s="60" t="s">
        <v>25</v>
      </c>
      <c r="L16" s="72"/>
      <c r="M16" s="316">
        <f t="shared" si="3"/>
        <v>0</v>
      </c>
      <c r="N16" s="320"/>
      <c r="O16" s="316">
        <f t="shared" si="4"/>
        <v>0</v>
      </c>
      <c r="P16" s="320"/>
      <c r="Q16" s="316">
        <f t="shared" si="5"/>
        <v>0</v>
      </c>
      <c r="R16" s="317"/>
      <c r="S16" s="153" t="s">
        <v>230</v>
      </c>
      <c r="T16" s="54" t="e">
        <f t="shared" si="6"/>
        <v>#DIV/0!</v>
      </c>
      <c r="U16" s="54">
        <f t="shared" si="7"/>
        <v>1</v>
      </c>
      <c r="V16" s="54">
        <f t="shared" si="8"/>
        <v>1</v>
      </c>
    </row>
    <row r="17" spans="2:22" ht="12.75">
      <c r="B17" s="58"/>
      <c r="C17" s="52"/>
      <c r="D17" s="203">
        <f t="shared" si="0"/>
      </c>
      <c r="E17" s="204"/>
      <c r="F17" s="204"/>
      <c r="G17" s="205"/>
      <c r="H17" s="69"/>
      <c r="I17" s="203">
        <f t="shared" si="1"/>
      </c>
      <c r="J17" s="206" t="str">
        <f t="shared" si="2"/>
        <v>Centro no valido</v>
      </c>
      <c r="K17" s="60" t="s">
        <v>25</v>
      </c>
      <c r="L17" s="72"/>
      <c r="M17" s="316">
        <f t="shared" si="3"/>
        <v>0</v>
      </c>
      <c r="N17" s="320"/>
      <c r="O17" s="316">
        <f t="shared" si="4"/>
        <v>0</v>
      </c>
      <c r="P17" s="320"/>
      <c r="Q17" s="316">
        <f t="shared" si="5"/>
        <v>0</v>
      </c>
      <c r="R17" s="317"/>
      <c r="S17" s="153" t="s">
        <v>230</v>
      </c>
      <c r="T17" s="54" t="e">
        <f t="shared" si="6"/>
        <v>#DIV/0!</v>
      </c>
      <c r="U17" s="54">
        <f t="shared" si="7"/>
        <v>1</v>
      </c>
      <c r="V17" s="54">
        <f t="shared" si="8"/>
        <v>1</v>
      </c>
    </row>
    <row r="18" spans="2:22" ht="12.75">
      <c r="B18" s="58"/>
      <c r="C18" s="52"/>
      <c r="D18" s="203">
        <f t="shared" si="0"/>
      </c>
      <c r="E18" s="204"/>
      <c r="F18" s="204"/>
      <c r="G18" s="205"/>
      <c r="H18" s="69"/>
      <c r="I18" s="203">
        <f t="shared" si="1"/>
      </c>
      <c r="J18" s="206" t="str">
        <f t="shared" si="2"/>
        <v>Centro no valido</v>
      </c>
      <c r="K18" s="60" t="s">
        <v>25</v>
      </c>
      <c r="L18" s="72"/>
      <c r="M18" s="316">
        <f t="shared" si="3"/>
        <v>0</v>
      </c>
      <c r="N18" s="320"/>
      <c r="O18" s="316">
        <f t="shared" si="4"/>
        <v>0</v>
      </c>
      <c r="P18" s="320"/>
      <c r="Q18" s="316">
        <f t="shared" si="5"/>
        <v>0</v>
      </c>
      <c r="R18" s="317"/>
      <c r="S18" s="153" t="s">
        <v>230</v>
      </c>
      <c r="T18" s="54" t="e">
        <f t="shared" si="6"/>
        <v>#DIV/0!</v>
      </c>
      <c r="U18" s="54">
        <f t="shared" si="7"/>
        <v>1</v>
      </c>
      <c r="V18" s="54">
        <f t="shared" si="8"/>
        <v>1</v>
      </c>
    </row>
    <row r="19" spans="2:22" ht="12.75">
      <c r="B19" s="58"/>
      <c r="C19" s="52"/>
      <c r="D19" s="203">
        <f t="shared" si="0"/>
      </c>
      <c r="E19" s="204"/>
      <c r="F19" s="204"/>
      <c r="G19" s="205"/>
      <c r="H19" s="69"/>
      <c r="I19" s="203">
        <f t="shared" si="1"/>
      </c>
      <c r="J19" s="206" t="str">
        <f t="shared" si="2"/>
        <v>Centro no valido</v>
      </c>
      <c r="K19" s="60" t="s">
        <v>25</v>
      </c>
      <c r="L19" s="72"/>
      <c r="M19" s="316">
        <f t="shared" si="3"/>
        <v>0</v>
      </c>
      <c r="N19" s="320"/>
      <c r="O19" s="316">
        <f t="shared" si="4"/>
        <v>0</v>
      </c>
      <c r="P19" s="320"/>
      <c r="Q19" s="316">
        <f t="shared" si="5"/>
        <v>0</v>
      </c>
      <c r="R19" s="317"/>
      <c r="S19" s="153" t="s">
        <v>230</v>
      </c>
      <c r="T19" s="54" t="e">
        <f t="shared" si="6"/>
        <v>#DIV/0!</v>
      </c>
      <c r="U19" s="54">
        <f t="shared" si="7"/>
        <v>1</v>
      </c>
      <c r="V19" s="54">
        <f t="shared" si="8"/>
        <v>1</v>
      </c>
    </row>
    <row r="20" spans="2:22" ht="12.75">
      <c r="B20" s="58"/>
      <c r="C20" s="52"/>
      <c r="D20" s="203">
        <f t="shared" si="0"/>
      </c>
      <c r="E20" s="204"/>
      <c r="F20" s="204"/>
      <c r="G20" s="205"/>
      <c r="H20" s="69"/>
      <c r="I20" s="203">
        <f t="shared" si="1"/>
      </c>
      <c r="J20" s="206" t="str">
        <f t="shared" si="2"/>
        <v>Centro no valido</v>
      </c>
      <c r="K20" s="60" t="s">
        <v>25</v>
      </c>
      <c r="L20" s="72"/>
      <c r="M20" s="316">
        <f t="shared" si="3"/>
        <v>0</v>
      </c>
      <c r="N20" s="320"/>
      <c r="O20" s="316">
        <f t="shared" si="4"/>
        <v>0</v>
      </c>
      <c r="P20" s="320"/>
      <c r="Q20" s="316">
        <f t="shared" si="5"/>
        <v>0</v>
      </c>
      <c r="R20" s="317"/>
      <c r="S20" s="153" t="s">
        <v>230</v>
      </c>
      <c r="T20" s="54" t="e">
        <f t="shared" si="6"/>
        <v>#DIV/0!</v>
      </c>
      <c r="U20" s="54">
        <f t="shared" si="7"/>
        <v>1</v>
      </c>
      <c r="V20" s="54">
        <f t="shared" si="8"/>
        <v>1</v>
      </c>
    </row>
    <row r="21" spans="2:27" ht="12.75">
      <c r="B21" s="58"/>
      <c r="C21" s="52"/>
      <c r="D21" s="203">
        <f t="shared" si="0"/>
      </c>
      <c r="E21" s="204"/>
      <c r="F21" s="204"/>
      <c r="G21" s="205"/>
      <c r="H21" s="69"/>
      <c r="I21" s="203">
        <f t="shared" si="1"/>
      </c>
      <c r="J21" s="206" t="str">
        <f t="shared" si="2"/>
        <v>Centro no valido</v>
      </c>
      <c r="K21" s="60" t="s">
        <v>25</v>
      </c>
      <c r="L21" s="72"/>
      <c r="M21" s="316">
        <f t="shared" si="3"/>
        <v>0</v>
      </c>
      <c r="N21" s="320"/>
      <c r="O21" s="316">
        <f t="shared" si="4"/>
        <v>0</v>
      </c>
      <c r="P21" s="320"/>
      <c r="Q21" s="316">
        <f t="shared" si="5"/>
        <v>0</v>
      </c>
      <c r="R21" s="317"/>
      <c r="S21" s="153" t="s">
        <v>230</v>
      </c>
      <c r="T21" s="54" t="e">
        <f t="shared" si="6"/>
        <v>#DIV/0!</v>
      </c>
      <c r="U21" s="54">
        <f t="shared" si="7"/>
        <v>1</v>
      </c>
      <c r="V21" s="54">
        <f t="shared" si="8"/>
        <v>1</v>
      </c>
      <c r="AA21" s="64"/>
    </row>
    <row r="22" spans="2:27" ht="12.75">
      <c r="B22" s="58"/>
      <c r="C22" s="52"/>
      <c r="D22" s="203">
        <f t="shared" si="0"/>
      </c>
      <c r="E22" s="204"/>
      <c r="F22" s="204"/>
      <c r="G22" s="205"/>
      <c r="H22" s="69"/>
      <c r="I22" s="203">
        <f t="shared" si="1"/>
      </c>
      <c r="J22" s="206" t="str">
        <f t="shared" si="2"/>
        <v>Centro no valido</v>
      </c>
      <c r="K22" s="60" t="s">
        <v>25</v>
      </c>
      <c r="L22" s="72"/>
      <c r="M22" s="316">
        <f t="shared" si="3"/>
        <v>0</v>
      </c>
      <c r="N22" s="320"/>
      <c r="O22" s="316">
        <f t="shared" si="4"/>
        <v>0</v>
      </c>
      <c r="P22" s="320"/>
      <c r="Q22" s="316">
        <f t="shared" si="5"/>
        <v>0</v>
      </c>
      <c r="R22" s="317"/>
      <c r="S22" s="153" t="s">
        <v>230</v>
      </c>
      <c r="T22" s="54" t="e">
        <f t="shared" si="6"/>
        <v>#DIV/0!</v>
      </c>
      <c r="U22" s="54">
        <f t="shared" si="7"/>
        <v>1</v>
      </c>
      <c r="V22" s="54">
        <f t="shared" si="8"/>
        <v>1</v>
      </c>
      <c r="AA22" s="64"/>
    </row>
    <row r="23" spans="2:27" ht="12.75">
      <c r="B23" s="58"/>
      <c r="C23" s="52"/>
      <c r="D23" s="102">
        <f t="shared" si="0"/>
      </c>
      <c r="E23" s="103"/>
      <c r="F23" s="103"/>
      <c r="G23" s="104"/>
      <c r="H23" s="69"/>
      <c r="I23" s="318">
        <f t="shared" si="1"/>
      </c>
      <c r="J23" s="319"/>
      <c r="K23" s="60" t="s">
        <v>25</v>
      </c>
      <c r="L23" s="72"/>
      <c r="M23" s="311">
        <f t="shared" si="3"/>
        <v>0</v>
      </c>
      <c r="N23" s="315"/>
      <c r="O23" s="311">
        <f t="shared" si="4"/>
        <v>0</v>
      </c>
      <c r="P23" s="315"/>
      <c r="Q23" s="311">
        <f t="shared" si="5"/>
        <v>0</v>
      </c>
      <c r="R23" s="312"/>
      <c r="S23" s="153" t="s">
        <v>230</v>
      </c>
      <c r="T23" s="54" t="e">
        <f t="shared" si="6"/>
        <v>#DIV/0!</v>
      </c>
      <c r="U23" s="54">
        <f t="shared" si="7"/>
        <v>1</v>
      </c>
      <c r="V23" s="54">
        <f t="shared" si="8"/>
        <v>1</v>
      </c>
      <c r="AA23" s="64"/>
    </row>
    <row r="24" spans="2:27" ht="12.75">
      <c r="B24" s="58"/>
      <c r="C24" s="52"/>
      <c r="D24" s="102">
        <f t="shared" si="0"/>
      </c>
      <c r="E24" s="103"/>
      <c r="F24" s="103"/>
      <c r="G24" s="104"/>
      <c r="H24" s="69"/>
      <c r="I24" s="313">
        <f t="shared" si="1"/>
      </c>
      <c r="J24" s="314"/>
      <c r="K24" s="60" t="s">
        <v>25</v>
      </c>
      <c r="L24" s="72"/>
      <c r="M24" s="311">
        <f t="shared" si="3"/>
        <v>0</v>
      </c>
      <c r="N24" s="315"/>
      <c r="O24" s="311">
        <f aca="true" t="shared" si="9" ref="O24:O87">IF(ISERROR(IF(S24&lt;&gt;"X",0,$O$113*T24)),0,IF(S24&lt;&gt;"X",0,$O$113*T24))</f>
        <v>0</v>
      </c>
      <c r="P24" s="315"/>
      <c r="Q24" s="311">
        <f aca="true" t="shared" si="10" ref="Q24:Q87">M24+O24</f>
        <v>0</v>
      </c>
      <c r="R24" s="312"/>
      <c r="S24" s="153" t="s">
        <v>230</v>
      </c>
      <c r="T24" s="54" t="e">
        <f aca="true" t="shared" si="11" ref="T24:T87">IF(S24="X",(M24/$T$113),0)</f>
        <v>#DIV/0!</v>
      </c>
      <c r="U24" s="54">
        <f aca="true" t="shared" si="12" ref="U24:U87">IF(D24="Centro no valido",2,1)</f>
        <v>1</v>
      </c>
      <c r="V24" s="54">
        <f aca="true" t="shared" si="13" ref="V24:V87">IF(I24="FUNCION NO VALIDA",2,1)</f>
        <v>1</v>
      </c>
      <c r="AA24" s="64"/>
    </row>
    <row r="25" spans="2:27" ht="12.75">
      <c r="B25" s="58"/>
      <c r="C25" s="52"/>
      <c r="D25" s="102">
        <f t="shared" si="0"/>
      </c>
      <c r="E25" s="103"/>
      <c r="F25" s="103"/>
      <c r="G25" s="104"/>
      <c r="H25" s="69"/>
      <c r="I25" s="313">
        <f t="shared" si="1"/>
      </c>
      <c r="J25" s="314"/>
      <c r="K25" s="60" t="s">
        <v>25</v>
      </c>
      <c r="L25" s="72"/>
      <c r="M25" s="311">
        <f t="shared" si="3"/>
        <v>0</v>
      </c>
      <c r="N25" s="315"/>
      <c r="O25" s="311">
        <f t="shared" si="9"/>
        <v>0</v>
      </c>
      <c r="P25" s="315"/>
      <c r="Q25" s="311">
        <f t="shared" si="10"/>
        <v>0</v>
      </c>
      <c r="R25" s="312"/>
      <c r="S25" s="153" t="s">
        <v>230</v>
      </c>
      <c r="T25" s="54" t="e">
        <f t="shared" si="11"/>
        <v>#DIV/0!</v>
      </c>
      <c r="U25" s="54">
        <f t="shared" si="12"/>
        <v>1</v>
      </c>
      <c r="V25" s="54">
        <f t="shared" si="13"/>
        <v>1</v>
      </c>
      <c r="AA25" s="64"/>
    </row>
    <row r="26" spans="2:27" ht="12.75">
      <c r="B26" s="58"/>
      <c r="C26" s="52"/>
      <c r="D26" s="102">
        <f t="shared" si="0"/>
      </c>
      <c r="E26" s="103"/>
      <c r="F26" s="103"/>
      <c r="G26" s="104"/>
      <c r="H26" s="69"/>
      <c r="I26" s="313">
        <f t="shared" si="1"/>
      </c>
      <c r="J26" s="314"/>
      <c r="K26" s="60" t="s">
        <v>25</v>
      </c>
      <c r="L26" s="72"/>
      <c r="M26" s="311">
        <f t="shared" si="3"/>
        <v>0</v>
      </c>
      <c r="N26" s="315"/>
      <c r="O26" s="311">
        <f t="shared" si="9"/>
        <v>0</v>
      </c>
      <c r="P26" s="315"/>
      <c r="Q26" s="311">
        <f t="shared" si="10"/>
        <v>0</v>
      </c>
      <c r="R26" s="312"/>
      <c r="S26" s="153" t="s">
        <v>230</v>
      </c>
      <c r="T26" s="54" t="e">
        <f t="shared" si="11"/>
        <v>#DIV/0!</v>
      </c>
      <c r="U26" s="54">
        <f t="shared" si="12"/>
        <v>1</v>
      </c>
      <c r="V26" s="54">
        <f t="shared" si="13"/>
        <v>1</v>
      </c>
      <c r="AA26" s="64"/>
    </row>
    <row r="27" spans="2:27" ht="12.75">
      <c r="B27" s="58"/>
      <c r="C27" s="52"/>
      <c r="D27" s="102">
        <f t="shared" si="0"/>
      </c>
      <c r="E27" s="103"/>
      <c r="F27" s="103"/>
      <c r="G27" s="104"/>
      <c r="H27" s="69"/>
      <c r="I27" s="313">
        <f t="shared" si="1"/>
      </c>
      <c r="J27" s="314"/>
      <c r="K27" s="60" t="s">
        <v>25</v>
      </c>
      <c r="L27" s="72"/>
      <c r="M27" s="311">
        <f t="shared" si="3"/>
        <v>0</v>
      </c>
      <c r="N27" s="315"/>
      <c r="O27" s="311">
        <f t="shared" si="9"/>
        <v>0</v>
      </c>
      <c r="P27" s="315"/>
      <c r="Q27" s="311">
        <f t="shared" si="10"/>
        <v>0</v>
      </c>
      <c r="R27" s="312"/>
      <c r="S27" s="153" t="s">
        <v>230</v>
      </c>
      <c r="T27" s="54" t="e">
        <f t="shared" si="11"/>
        <v>#DIV/0!</v>
      </c>
      <c r="U27" s="54">
        <f t="shared" si="12"/>
        <v>1</v>
      </c>
      <c r="V27" s="54">
        <f t="shared" si="13"/>
        <v>1</v>
      </c>
      <c r="AA27" s="64"/>
    </row>
    <row r="28" spans="2:27" ht="12.75">
      <c r="B28" s="58"/>
      <c r="C28" s="52"/>
      <c r="D28" s="102">
        <f t="shared" si="0"/>
      </c>
      <c r="E28" s="103"/>
      <c r="F28" s="103"/>
      <c r="G28" s="104"/>
      <c r="H28" s="69"/>
      <c r="I28" s="313">
        <f t="shared" si="1"/>
      </c>
      <c r="J28" s="314"/>
      <c r="K28" s="60" t="s">
        <v>25</v>
      </c>
      <c r="L28" s="72"/>
      <c r="M28" s="311">
        <f t="shared" si="3"/>
        <v>0</v>
      </c>
      <c r="N28" s="315"/>
      <c r="O28" s="311">
        <f t="shared" si="9"/>
        <v>0</v>
      </c>
      <c r="P28" s="315"/>
      <c r="Q28" s="311">
        <f t="shared" si="10"/>
        <v>0</v>
      </c>
      <c r="R28" s="312"/>
      <c r="S28" s="153" t="s">
        <v>230</v>
      </c>
      <c r="T28" s="54" t="e">
        <f t="shared" si="11"/>
        <v>#DIV/0!</v>
      </c>
      <c r="U28" s="54">
        <f t="shared" si="12"/>
        <v>1</v>
      </c>
      <c r="V28" s="54">
        <f t="shared" si="13"/>
        <v>1</v>
      </c>
      <c r="AA28" s="64"/>
    </row>
    <row r="29" spans="2:27" ht="12.75">
      <c r="B29" s="58"/>
      <c r="C29" s="52"/>
      <c r="D29" s="102">
        <f t="shared" si="0"/>
      </c>
      <c r="E29" s="103"/>
      <c r="F29" s="103"/>
      <c r="G29" s="104"/>
      <c r="H29" s="69"/>
      <c r="I29" s="313">
        <f t="shared" si="1"/>
      </c>
      <c r="J29" s="314"/>
      <c r="K29" s="60" t="s">
        <v>25</v>
      </c>
      <c r="L29" s="72"/>
      <c r="M29" s="311">
        <f t="shared" si="3"/>
        <v>0</v>
      </c>
      <c r="N29" s="315"/>
      <c r="O29" s="311">
        <f t="shared" si="9"/>
        <v>0</v>
      </c>
      <c r="P29" s="315"/>
      <c r="Q29" s="311">
        <f t="shared" si="10"/>
        <v>0</v>
      </c>
      <c r="R29" s="312"/>
      <c r="S29" s="153" t="s">
        <v>230</v>
      </c>
      <c r="T29" s="54" t="e">
        <f t="shared" si="11"/>
        <v>#DIV/0!</v>
      </c>
      <c r="U29" s="54">
        <f t="shared" si="12"/>
        <v>1</v>
      </c>
      <c r="V29" s="54">
        <f t="shared" si="13"/>
        <v>1</v>
      </c>
      <c r="AA29" s="64"/>
    </row>
    <row r="30" spans="2:27" ht="12.75">
      <c r="B30" s="58"/>
      <c r="C30" s="52"/>
      <c r="D30" s="313">
        <f t="shared" si="0"/>
      </c>
      <c r="E30" s="332"/>
      <c r="F30" s="332"/>
      <c r="G30" s="333"/>
      <c r="H30" s="69"/>
      <c r="I30" s="313">
        <f t="shared" si="1"/>
      </c>
      <c r="J30" s="314"/>
      <c r="K30" s="60" t="s">
        <v>25</v>
      </c>
      <c r="L30" s="72"/>
      <c r="M30" s="311">
        <f t="shared" si="3"/>
        <v>0</v>
      </c>
      <c r="N30" s="315"/>
      <c r="O30" s="311">
        <f t="shared" si="9"/>
        <v>0</v>
      </c>
      <c r="P30" s="315"/>
      <c r="Q30" s="311">
        <f t="shared" si="10"/>
        <v>0</v>
      </c>
      <c r="R30" s="312"/>
      <c r="S30" s="153" t="s">
        <v>230</v>
      </c>
      <c r="T30" s="54" t="e">
        <f t="shared" si="11"/>
        <v>#DIV/0!</v>
      </c>
      <c r="U30" s="54">
        <f t="shared" si="12"/>
        <v>1</v>
      </c>
      <c r="V30" s="54">
        <f t="shared" si="13"/>
        <v>1</v>
      </c>
      <c r="AA30" s="64"/>
    </row>
    <row r="31" spans="2:27" ht="12.75">
      <c r="B31" s="58"/>
      <c r="C31" s="52"/>
      <c r="D31" s="313">
        <f t="shared" si="0"/>
      </c>
      <c r="E31" s="332"/>
      <c r="F31" s="332"/>
      <c r="G31" s="333"/>
      <c r="H31" s="69"/>
      <c r="I31" s="313">
        <f t="shared" si="1"/>
      </c>
      <c r="J31" s="314"/>
      <c r="K31" s="60" t="s">
        <v>25</v>
      </c>
      <c r="L31" s="72"/>
      <c r="M31" s="311">
        <f t="shared" si="3"/>
        <v>0</v>
      </c>
      <c r="N31" s="315"/>
      <c r="O31" s="311">
        <f t="shared" si="9"/>
        <v>0</v>
      </c>
      <c r="P31" s="315"/>
      <c r="Q31" s="311">
        <f t="shared" si="10"/>
        <v>0</v>
      </c>
      <c r="R31" s="312"/>
      <c r="S31" s="153" t="s">
        <v>230</v>
      </c>
      <c r="T31" s="54" t="e">
        <f t="shared" si="11"/>
        <v>#DIV/0!</v>
      </c>
      <c r="U31" s="54">
        <f t="shared" si="12"/>
        <v>1</v>
      </c>
      <c r="V31" s="54">
        <f t="shared" si="13"/>
        <v>1</v>
      </c>
      <c r="AA31" s="64"/>
    </row>
    <row r="32" spans="2:27" ht="12.75">
      <c r="B32" s="58"/>
      <c r="C32" s="52"/>
      <c r="D32" s="313">
        <f t="shared" si="0"/>
      </c>
      <c r="E32" s="332"/>
      <c r="F32" s="332"/>
      <c r="G32" s="333"/>
      <c r="H32" s="69"/>
      <c r="I32" s="313">
        <f t="shared" si="1"/>
      </c>
      <c r="J32" s="314"/>
      <c r="K32" s="60" t="s">
        <v>25</v>
      </c>
      <c r="L32" s="72"/>
      <c r="M32" s="311">
        <f t="shared" si="3"/>
        <v>0</v>
      </c>
      <c r="N32" s="315"/>
      <c r="O32" s="311">
        <f t="shared" si="9"/>
        <v>0</v>
      </c>
      <c r="P32" s="315"/>
      <c r="Q32" s="311">
        <f t="shared" si="10"/>
        <v>0</v>
      </c>
      <c r="R32" s="312"/>
      <c r="S32" s="153" t="s">
        <v>230</v>
      </c>
      <c r="T32" s="54" t="e">
        <f t="shared" si="11"/>
        <v>#DIV/0!</v>
      </c>
      <c r="U32" s="54">
        <f t="shared" si="12"/>
        <v>1</v>
      </c>
      <c r="V32" s="54">
        <f t="shared" si="13"/>
        <v>1</v>
      </c>
      <c r="AA32" s="64"/>
    </row>
    <row r="33" spans="2:27" ht="12.75">
      <c r="B33" s="58"/>
      <c r="C33" s="52"/>
      <c r="D33" s="313">
        <f t="shared" si="0"/>
      </c>
      <c r="E33" s="332"/>
      <c r="F33" s="332"/>
      <c r="G33" s="333"/>
      <c r="H33" s="69"/>
      <c r="I33" s="313">
        <f t="shared" si="1"/>
      </c>
      <c r="J33" s="314"/>
      <c r="K33" s="60" t="s">
        <v>25</v>
      </c>
      <c r="L33" s="72"/>
      <c r="M33" s="311">
        <f t="shared" si="3"/>
        <v>0</v>
      </c>
      <c r="N33" s="315"/>
      <c r="O33" s="311">
        <f t="shared" si="9"/>
        <v>0</v>
      </c>
      <c r="P33" s="315"/>
      <c r="Q33" s="311">
        <f t="shared" si="10"/>
        <v>0</v>
      </c>
      <c r="R33" s="312"/>
      <c r="S33" s="153" t="s">
        <v>230</v>
      </c>
      <c r="T33" s="54" t="e">
        <f t="shared" si="11"/>
        <v>#DIV/0!</v>
      </c>
      <c r="U33" s="54">
        <f t="shared" si="12"/>
        <v>1</v>
      </c>
      <c r="V33" s="54">
        <f t="shared" si="13"/>
        <v>1</v>
      </c>
      <c r="AA33" s="64"/>
    </row>
    <row r="34" spans="2:27" ht="12.75">
      <c r="B34" s="58"/>
      <c r="C34" s="52"/>
      <c r="D34" s="313">
        <f t="shared" si="0"/>
      </c>
      <c r="E34" s="332"/>
      <c r="F34" s="332"/>
      <c r="G34" s="333"/>
      <c r="H34" s="69"/>
      <c r="I34" s="313">
        <f t="shared" si="1"/>
      </c>
      <c r="J34" s="314"/>
      <c r="K34" s="60" t="s">
        <v>25</v>
      </c>
      <c r="L34" s="72"/>
      <c r="M34" s="311">
        <f t="shared" si="3"/>
        <v>0</v>
      </c>
      <c r="N34" s="315"/>
      <c r="O34" s="311">
        <f t="shared" si="9"/>
        <v>0</v>
      </c>
      <c r="P34" s="315"/>
      <c r="Q34" s="311">
        <f t="shared" si="10"/>
        <v>0</v>
      </c>
      <c r="R34" s="312"/>
      <c r="S34" s="153" t="s">
        <v>230</v>
      </c>
      <c r="T34" s="54" t="e">
        <f t="shared" si="11"/>
        <v>#DIV/0!</v>
      </c>
      <c r="U34" s="54">
        <f t="shared" si="12"/>
        <v>1</v>
      </c>
      <c r="V34" s="54">
        <f t="shared" si="13"/>
        <v>1</v>
      </c>
      <c r="AA34" s="64"/>
    </row>
    <row r="35" spans="2:27" ht="12.75">
      <c r="B35" s="58"/>
      <c r="C35" s="52"/>
      <c r="D35" s="313">
        <f t="shared" si="0"/>
      </c>
      <c r="E35" s="332"/>
      <c r="F35" s="332"/>
      <c r="G35" s="333"/>
      <c r="H35" s="69"/>
      <c r="I35" s="313">
        <f t="shared" si="1"/>
      </c>
      <c r="J35" s="314"/>
      <c r="K35" s="60" t="s">
        <v>25</v>
      </c>
      <c r="L35" s="72"/>
      <c r="M35" s="311">
        <f t="shared" si="3"/>
        <v>0</v>
      </c>
      <c r="N35" s="315"/>
      <c r="O35" s="311">
        <f t="shared" si="9"/>
        <v>0</v>
      </c>
      <c r="P35" s="315"/>
      <c r="Q35" s="311">
        <f t="shared" si="10"/>
        <v>0</v>
      </c>
      <c r="R35" s="312"/>
      <c r="S35" s="153" t="s">
        <v>230</v>
      </c>
      <c r="T35" s="54" t="e">
        <f t="shared" si="11"/>
        <v>#DIV/0!</v>
      </c>
      <c r="U35" s="54">
        <f t="shared" si="12"/>
        <v>1</v>
      </c>
      <c r="V35" s="54">
        <f t="shared" si="13"/>
        <v>1</v>
      </c>
      <c r="AA35" s="64"/>
    </row>
    <row r="36" spans="2:27" ht="12.75">
      <c r="B36" s="58"/>
      <c r="C36" s="52"/>
      <c r="D36" s="313">
        <f t="shared" si="0"/>
      </c>
      <c r="E36" s="332"/>
      <c r="F36" s="332"/>
      <c r="G36" s="333"/>
      <c r="H36" s="69"/>
      <c r="I36" s="313">
        <f t="shared" si="1"/>
      </c>
      <c r="J36" s="314"/>
      <c r="K36" s="60" t="s">
        <v>25</v>
      </c>
      <c r="L36" s="72"/>
      <c r="M36" s="311">
        <f t="shared" si="3"/>
        <v>0</v>
      </c>
      <c r="N36" s="315"/>
      <c r="O36" s="311">
        <f t="shared" si="9"/>
        <v>0</v>
      </c>
      <c r="P36" s="315"/>
      <c r="Q36" s="311">
        <f t="shared" si="10"/>
        <v>0</v>
      </c>
      <c r="R36" s="312"/>
      <c r="S36" s="153" t="s">
        <v>230</v>
      </c>
      <c r="T36" s="54" t="e">
        <f t="shared" si="11"/>
        <v>#DIV/0!</v>
      </c>
      <c r="U36" s="54">
        <f t="shared" si="12"/>
        <v>1</v>
      </c>
      <c r="V36" s="54">
        <f t="shared" si="13"/>
        <v>1</v>
      </c>
      <c r="AA36" s="64"/>
    </row>
    <row r="37" spans="2:27" ht="12.75">
      <c r="B37" s="58"/>
      <c r="C37" s="52"/>
      <c r="D37" s="313">
        <f t="shared" si="0"/>
      </c>
      <c r="E37" s="332"/>
      <c r="F37" s="332"/>
      <c r="G37" s="333"/>
      <c r="H37" s="69"/>
      <c r="I37" s="313">
        <f t="shared" si="1"/>
      </c>
      <c r="J37" s="314"/>
      <c r="K37" s="60" t="s">
        <v>25</v>
      </c>
      <c r="L37" s="72"/>
      <c r="M37" s="311">
        <f t="shared" si="3"/>
        <v>0</v>
      </c>
      <c r="N37" s="315"/>
      <c r="O37" s="311">
        <f t="shared" si="9"/>
        <v>0</v>
      </c>
      <c r="P37" s="315"/>
      <c r="Q37" s="311">
        <f t="shared" si="10"/>
        <v>0</v>
      </c>
      <c r="R37" s="312"/>
      <c r="S37" s="153" t="s">
        <v>230</v>
      </c>
      <c r="T37" s="54" t="e">
        <f t="shared" si="11"/>
        <v>#DIV/0!</v>
      </c>
      <c r="U37" s="54">
        <f t="shared" si="12"/>
        <v>1</v>
      </c>
      <c r="V37" s="54">
        <f t="shared" si="13"/>
        <v>1</v>
      </c>
      <c r="AA37" s="64"/>
    </row>
    <row r="38" spans="2:27" ht="12.75">
      <c r="B38" s="58"/>
      <c r="C38" s="52"/>
      <c r="D38" s="313">
        <f t="shared" si="0"/>
      </c>
      <c r="E38" s="332"/>
      <c r="F38" s="332"/>
      <c r="G38" s="333"/>
      <c r="H38" s="69"/>
      <c r="I38" s="313">
        <f t="shared" si="1"/>
      </c>
      <c r="J38" s="314"/>
      <c r="K38" s="60" t="s">
        <v>25</v>
      </c>
      <c r="L38" s="72"/>
      <c r="M38" s="311">
        <f t="shared" si="3"/>
        <v>0</v>
      </c>
      <c r="N38" s="315"/>
      <c r="O38" s="311">
        <f t="shared" si="9"/>
        <v>0</v>
      </c>
      <c r="P38" s="315"/>
      <c r="Q38" s="311">
        <f t="shared" si="10"/>
        <v>0</v>
      </c>
      <c r="R38" s="312"/>
      <c r="S38" s="153" t="s">
        <v>230</v>
      </c>
      <c r="T38" s="54" t="e">
        <f t="shared" si="11"/>
        <v>#DIV/0!</v>
      </c>
      <c r="U38" s="54">
        <f t="shared" si="12"/>
        <v>1</v>
      </c>
      <c r="V38" s="54">
        <f t="shared" si="13"/>
        <v>1</v>
      </c>
      <c r="AA38" s="64"/>
    </row>
    <row r="39" spans="2:27" ht="12.75">
      <c r="B39" s="58"/>
      <c r="C39" s="52"/>
      <c r="D39" s="313">
        <f t="shared" si="0"/>
      </c>
      <c r="E39" s="332"/>
      <c r="F39" s="332"/>
      <c r="G39" s="333"/>
      <c r="H39" s="69"/>
      <c r="I39" s="313">
        <f t="shared" si="1"/>
      </c>
      <c r="J39" s="314"/>
      <c r="K39" s="60" t="s">
        <v>25</v>
      </c>
      <c r="L39" s="72"/>
      <c r="M39" s="311">
        <f t="shared" si="3"/>
        <v>0</v>
      </c>
      <c r="N39" s="315"/>
      <c r="O39" s="311">
        <f t="shared" si="9"/>
        <v>0</v>
      </c>
      <c r="P39" s="315"/>
      <c r="Q39" s="311">
        <f t="shared" si="10"/>
        <v>0</v>
      </c>
      <c r="R39" s="312"/>
      <c r="S39" s="153" t="s">
        <v>230</v>
      </c>
      <c r="T39" s="54" t="e">
        <f t="shared" si="11"/>
        <v>#DIV/0!</v>
      </c>
      <c r="U39" s="54">
        <f t="shared" si="12"/>
        <v>1</v>
      </c>
      <c r="V39" s="54">
        <f t="shared" si="13"/>
        <v>1</v>
      </c>
      <c r="AA39" s="64"/>
    </row>
    <row r="40" spans="2:27" ht="12.75">
      <c r="B40" s="58"/>
      <c r="C40" s="52"/>
      <c r="D40" s="313">
        <f t="shared" si="0"/>
      </c>
      <c r="E40" s="332"/>
      <c r="F40" s="332"/>
      <c r="G40" s="333"/>
      <c r="H40" s="69"/>
      <c r="I40" s="313">
        <f t="shared" si="1"/>
      </c>
      <c r="J40" s="314"/>
      <c r="K40" s="60" t="s">
        <v>25</v>
      </c>
      <c r="L40" s="72"/>
      <c r="M40" s="311">
        <f t="shared" si="3"/>
        <v>0</v>
      </c>
      <c r="N40" s="315"/>
      <c r="O40" s="311">
        <f t="shared" si="9"/>
        <v>0</v>
      </c>
      <c r="P40" s="315"/>
      <c r="Q40" s="311">
        <f t="shared" si="10"/>
        <v>0</v>
      </c>
      <c r="R40" s="312"/>
      <c r="S40" s="153" t="s">
        <v>230</v>
      </c>
      <c r="T40" s="54" t="e">
        <f t="shared" si="11"/>
        <v>#DIV/0!</v>
      </c>
      <c r="U40" s="54">
        <f t="shared" si="12"/>
        <v>1</v>
      </c>
      <c r="V40" s="54">
        <f t="shared" si="13"/>
        <v>1</v>
      </c>
      <c r="AA40" s="64"/>
    </row>
    <row r="41" spans="2:27" ht="12.75">
      <c r="B41" s="58"/>
      <c r="C41" s="52"/>
      <c r="D41" s="313">
        <f t="shared" si="0"/>
      </c>
      <c r="E41" s="332"/>
      <c r="F41" s="332"/>
      <c r="G41" s="333"/>
      <c r="H41" s="69"/>
      <c r="I41" s="313">
        <f t="shared" si="1"/>
      </c>
      <c r="J41" s="314"/>
      <c r="K41" s="60" t="s">
        <v>25</v>
      </c>
      <c r="L41" s="72"/>
      <c r="M41" s="311">
        <f t="shared" si="3"/>
        <v>0</v>
      </c>
      <c r="N41" s="315"/>
      <c r="O41" s="311">
        <f t="shared" si="9"/>
        <v>0</v>
      </c>
      <c r="P41" s="315"/>
      <c r="Q41" s="311">
        <f t="shared" si="10"/>
        <v>0</v>
      </c>
      <c r="R41" s="312"/>
      <c r="S41" s="153" t="s">
        <v>230</v>
      </c>
      <c r="T41" s="54" t="e">
        <f t="shared" si="11"/>
        <v>#DIV/0!</v>
      </c>
      <c r="U41" s="54">
        <f t="shared" si="12"/>
        <v>1</v>
      </c>
      <c r="V41" s="54">
        <f t="shared" si="13"/>
        <v>1</v>
      </c>
      <c r="AA41" s="64"/>
    </row>
    <row r="42" spans="2:27" ht="12.75">
      <c r="B42" s="58"/>
      <c r="C42" s="52"/>
      <c r="D42" s="313">
        <f t="shared" si="0"/>
      </c>
      <c r="E42" s="332"/>
      <c r="F42" s="332"/>
      <c r="G42" s="333"/>
      <c r="H42" s="69"/>
      <c r="I42" s="313">
        <f t="shared" si="1"/>
      </c>
      <c r="J42" s="314"/>
      <c r="K42" s="60" t="s">
        <v>25</v>
      </c>
      <c r="L42" s="72"/>
      <c r="M42" s="311">
        <f t="shared" si="3"/>
        <v>0</v>
      </c>
      <c r="N42" s="315"/>
      <c r="O42" s="311">
        <f t="shared" si="9"/>
        <v>0</v>
      </c>
      <c r="P42" s="315"/>
      <c r="Q42" s="311">
        <f t="shared" si="10"/>
        <v>0</v>
      </c>
      <c r="R42" s="312"/>
      <c r="S42" s="153" t="s">
        <v>230</v>
      </c>
      <c r="T42" s="54" t="e">
        <f t="shared" si="11"/>
        <v>#DIV/0!</v>
      </c>
      <c r="U42" s="54">
        <f t="shared" si="12"/>
        <v>1</v>
      </c>
      <c r="V42" s="54">
        <f t="shared" si="13"/>
        <v>1</v>
      </c>
      <c r="AA42" s="64"/>
    </row>
    <row r="43" spans="2:27" ht="12.75">
      <c r="B43" s="58"/>
      <c r="C43" s="52"/>
      <c r="D43" s="313">
        <f t="shared" si="0"/>
      </c>
      <c r="E43" s="332"/>
      <c r="F43" s="332"/>
      <c r="G43" s="333"/>
      <c r="H43" s="69"/>
      <c r="I43" s="313">
        <f t="shared" si="1"/>
      </c>
      <c r="J43" s="314"/>
      <c r="K43" s="60" t="s">
        <v>25</v>
      </c>
      <c r="L43" s="72"/>
      <c r="M43" s="311">
        <f t="shared" si="3"/>
        <v>0</v>
      </c>
      <c r="N43" s="315"/>
      <c r="O43" s="311">
        <f t="shared" si="9"/>
        <v>0</v>
      </c>
      <c r="P43" s="315"/>
      <c r="Q43" s="311">
        <f t="shared" si="10"/>
        <v>0</v>
      </c>
      <c r="R43" s="312"/>
      <c r="S43" s="153" t="s">
        <v>230</v>
      </c>
      <c r="T43" s="54" t="e">
        <f t="shared" si="11"/>
        <v>#DIV/0!</v>
      </c>
      <c r="U43" s="54">
        <f t="shared" si="12"/>
        <v>1</v>
      </c>
      <c r="V43" s="54">
        <f t="shared" si="13"/>
        <v>1</v>
      </c>
      <c r="AA43" s="64"/>
    </row>
    <row r="44" spans="2:27" ht="12.75">
      <c r="B44" s="58"/>
      <c r="C44" s="52"/>
      <c r="D44" s="313">
        <f aca="true" t="shared" si="14" ref="D44:D75">UPPER(IF(C44=0,"",IF(ISERROR(VLOOKUP(C44,Centros,2,FALSE)),"Centro no valido",VLOOKUP(C44,Centros,2,FALSE))))</f>
      </c>
      <c r="E44" s="332"/>
      <c r="F44" s="332"/>
      <c r="G44" s="333"/>
      <c r="H44" s="69"/>
      <c r="I44" s="313">
        <f t="shared" si="1"/>
      </c>
      <c r="J44" s="314"/>
      <c r="K44" s="60" t="s">
        <v>25</v>
      </c>
      <c r="L44" s="72"/>
      <c r="M44" s="311">
        <f t="shared" si="3"/>
        <v>0</v>
      </c>
      <c r="N44" s="315"/>
      <c r="O44" s="311">
        <f t="shared" si="9"/>
        <v>0</v>
      </c>
      <c r="P44" s="315"/>
      <c r="Q44" s="311">
        <f t="shared" si="10"/>
        <v>0</v>
      </c>
      <c r="R44" s="312"/>
      <c r="S44" s="153" t="s">
        <v>230</v>
      </c>
      <c r="T44" s="54" t="e">
        <f t="shared" si="11"/>
        <v>#DIV/0!</v>
      </c>
      <c r="U44" s="54">
        <f t="shared" si="12"/>
        <v>1</v>
      </c>
      <c r="V44" s="54">
        <f t="shared" si="13"/>
        <v>1</v>
      </c>
      <c r="AA44" s="64"/>
    </row>
    <row r="45" spans="2:27" ht="12.75">
      <c r="B45" s="58"/>
      <c r="C45" s="52"/>
      <c r="D45" s="313">
        <f t="shared" si="14"/>
      </c>
      <c r="E45" s="332"/>
      <c r="F45" s="332"/>
      <c r="G45" s="333"/>
      <c r="H45" s="69"/>
      <c r="I45" s="313">
        <f t="shared" si="1"/>
      </c>
      <c r="J45" s="314"/>
      <c r="K45" s="60" t="s">
        <v>25</v>
      </c>
      <c r="L45" s="72"/>
      <c r="M45" s="311">
        <f t="shared" si="3"/>
        <v>0</v>
      </c>
      <c r="N45" s="315"/>
      <c r="O45" s="311">
        <f t="shared" si="9"/>
        <v>0</v>
      </c>
      <c r="P45" s="315"/>
      <c r="Q45" s="311">
        <f t="shared" si="10"/>
        <v>0</v>
      </c>
      <c r="R45" s="312"/>
      <c r="S45" s="153" t="s">
        <v>230</v>
      </c>
      <c r="T45" s="54" t="e">
        <f t="shared" si="11"/>
        <v>#DIV/0!</v>
      </c>
      <c r="U45" s="54">
        <f t="shared" si="12"/>
        <v>1</v>
      </c>
      <c r="V45" s="54">
        <f t="shared" si="13"/>
        <v>1</v>
      </c>
      <c r="AA45" s="64"/>
    </row>
    <row r="46" spans="2:27" ht="12.75">
      <c r="B46" s="58"/>
      <c r="C46" s="52"/>
      <c r="D46" s="313">
        <f t="shared" si="14"/>
      </c>
      <c r="E46" s="332"/>
      <c r="F46" s="332"/>
      <c r="G46" s="333"/>
      <c r="H46" s="69"/>
      <c r="I46" s="313">
        <f t="shared" si="1"/>
      </c>
      <c r="J46" s="314"/>
      <c r="K46" s="60" t="s">
        <v>25</v>
      </c>
      <c r="L46" s="72"/>
      <c r="M46" s="311">
        <f t="shared" si="3"/>
        <v>0</v>
      </c>
      <c r="N46" s="315"/>
      <c r="O46" s="311">
        <f t="shared" si="9"/>
        <v>0</v>
      </c>
      <c r="P46" s="315"/>
      <c r="Q46" s="311">
        <f t="shared" si="10"/>
        <v>0</v>
      </c>
      <c r="R46" s="312"/>
      <c r="S46" s="153" t="s">
        <v>230</v>
      </c>
      <c r="T46" s="54" t="e">
        <f t="shared" si="11"/>
        <v>#DIV/0!</v>
      </c>
      <c r="U46" s="54">
        <f t="shared" si="12"/>
        <v>1</v>
      </c>
      <c r="V46" s="54">
        <f t="shared" si="13"/>
        <v>1</v>
      </c>
      <c r="AA46" s="64"/>
    </row>
    <row r="47" spans="2:27" ht="12.75">
      <c r="B47" s="58"/>
      <c r="C47" s="52"/>
      <c r="D47" s="313">
        <f t="shared" si="14"/>
      </c>
      <c r="E47" s="332"/>
      <c r="F47" s="332"/>
      <c r="G47" s="333"/>
      <c r="H47" s="69"/>
      <c r="I47" s="313">
        <f t="shared" si="1"/>
      </c>
      <c r="J47" s="314"/>
      <c r="K47" s="60" t="s">
        <v>25</v>
      </c>
      <c r="L47" s="72"/>
      <c r="M47" s="311">
        <f t="shared" si="3"/>
        <v>0</v>
      </c>
      <c r="N47" s="315"/>
      <c r="O47" s="311">
        <f t="shared" si="9"/>
        <v>0</v>
      </c>
      <c r="P47" s="315"/>
      <c r="Q47" s="311">
        <f t="shared" si="10"/>
        <v>0</v>
      </c>
      <c r="R47" s="312"/>
      <c r="S47" s="153" t="s">
        <v>230</v>
      </c>
      <c r="T47" s="54" t="e">
        <f t="shared" si="11"/>
        <v>#DIV/0!</v>
      </c>
      <c r="U47" s="54">
        <f t="shared" si="12"/>
        <v>1</v>
      </c>
      <c r="V47" s="54">
        <f t="shared" si="13"/>
        <v>1</v>
      </c>
      <c r="AA47" s="64"/>
    </row>
    <row r="48" spans="2:27" ht="12.75">
      <c r="B48" s="58"/>
      <c r="C48" s="52"/>
      <c r="D48" s="313">
        <f t="shared" si="14"/>
      </c>
      <c r="E48" s="332"/>
      <c r="F48" s="332"/>
      <c r="G48" s="333"/>
      <c r="H48" s="69"/>
      <c r="I48" s="313">
        <f t="shared" si="1"/>
      </c>
      <c r="J48" s="314"/>
      <c r="K48" s="60" t="s">
        <v>25</v>
      </c>
      <c r="L48" s="72"/>
      <c r="M48" s="311">
        <f t="shared" si="3"/>
        <v>0</v>
      </c>
      <c r="N48" s="315"/>
      <c r="O48" s="311">
        <f t="shared" si="9"/>
        <v>0</v>
      </c>
      <c r="P48" s="315"/>
      <c r="Q48" s="311">
        <f t="shared" si="10"/>
        <v>0</v>
      </c>
      <c r="R48" s="312"/>
      <c r="S48" s="153" t="s">
        <v>230</v>
      </c>
      <c r="T48" s="54" t="e">
        <f t="shared" si="11"/>
        <v>#DIV/0!</v>
      </c>
      <c r="U48" s="54">
        <f t="shared" si="12"/>
        <v>1</v>
      </c>
      <c r="V48" s="54">
        <f t="shared" si="13"/>
        <v>1</v>
      </c>
      <c r="AA48" s="64"/>
    </row>
    <row r="49" spans="2:27" ht="12.75">
      <c r="B49" s="58"/>
      <c r="C49" s="52"/>
      <c r="D49" s="313">
        <f t="shared" si="14"/>
      </c>
      <c r="E49" s="332"/>
      <c r="F49" s="332"/>
      <c r="G49" s="333"/>
      <c r="H49" s="69"/>
      <c r="I49" s="313">
        <f t="shared" si="1"/>
      </c>
      <c r="J49" s="314"/>
      <c r="K49" s="60" t="s">
        <v>25</v>
      </c>
      <c r="L49" s="72"/>
      <c r="M49" s="311">
        <f t="shared" si="3"/>
        <v>0</v>
      </c>
      <c r="N49" s="315"/>
      <c r="O49" s="311">
        <f t="shared" si="9"/>
        <v>0</v>
      </c>
      <c r="P49" s="315"/>
      <c r="Q49" s="311">
        <f t="shared" si="10"/>
        <v>0</v>
      </c>
      <c r="R49" s="312"/>
      <c r="S49" s="153" t="s">
        <v>230</v>
      </c>
      <c r="T49" s="54" t="e">
        <f t="shared" si="11"/>
        <v>#DIV/0!</v>
      </c>
      <c r="U49" s="54">
        <f t="shared" si="12"/>
        <v>1</v>
      </c>
      <c r="V49" s="54">
        <f t="shared" si="13"/>
        <v>1</v>
      </c>
      <c r="AA49" s="64"/>
    </row>
    <row r="50" spans="2:27" ht="12.75">
      <c r="B50" s="58"/>
      <c r="C50" s="52"/>
      <c r="D50" s="313">
        <f t="shared" si="14"/>
      </c>
      <c r="E50" s="332"/>
      <c r="F50" s="332"/>
      <c r="G50" s="333"/>
      <c r="H50" s="69"/>
      <c r="I50" s="313">
        <f t="shared" si="1"/>
      </c>
      <c r="J50" s="314"/>
      <c r="K50" s="60" t="s">
        <v>25</v>
      </c>
      <c r="L50" s="72"/>
      <c r="M50" s="311">
        <f t="shared" si="3"/>
        <v>0</v>
      </c>
      <c r="N50" s="315"/>
      <c r="O50" s="311">
        <f t="shared" si="9"/>
        <v>0</v>
      </c>
      <c r="P50" s="315"/>
      <c r="Q50" s="311">
        <f t="shared" si="10"/>
        <v>0</v>
      </c>
      <c r="R50" s="312"/>
      <c r="S50" s="153" t="s">
        <v>230</v>
      </c>
      <c r="T50" s="54" t="e">
        <f t="shared" si="11"/>
        <v>#DIV/0!</v>
      </c>
      <c r="U50" s="54">
        <f t="shared" si="12"/>
        <v>1</v>
      </c>
      <c r="V50" s="54">
        <f t="shared" si="13"/>
        <v>1</v>
      </c>
      <c r="AA50" s="64"/>
    </row>
    <row r="51" spans="2:27" ht="12.75">
      <c r="B51" s="58"/>
      <c r="C51" s="52"/>
      <c r="D51" s="313">
        <f t="shared" si="14"/>
      </c>
      <c r="E51" s="332"/>
      <c r="F51" s="332"/>
      <c r="G51" s="333"/>
      <c r="H51" s="69"/>
      <c r="I51" s="313">
        <f t="shared" si="1"/>
      </c>
      <c r="J51" s="314"/>
      <c r="K51" s="60" t="s">
        <v>25</v>
      </c>
      <c r="L51" s="72"/>
      <c r="M51" s="311">
        <f t="shared" si="3"/>
        <v>0</v>
      </c>
      <c r="N51" s="315"/>
      <c r="O51" s="311">
        <f t="shared" si="9"/>
        <v>0</v>
      </c>
      <c r="P51" s="315"/>
      <c r="Q51" s="311">
        <f t="shared" si="10"/>
        <v>0</v>
      </c>
      <c r="R51" s="312"/>
      <c r="S51" s="153" t="s">
        <v>230</v>
      </c>
      <c r="T51" s="54" t="e">
        <f t="shared" si="11"/>
        <v>#DIV/0!</v>
      </c>
      <c r="U51" s="54">
        <f t="shared" si="12"/>
        <v>1</v>
      </c>
      <c r="V51" s="54">
        <f t="shared" si="13"/>
        <v>1</v>
      </c>
      <c r="AA51" s="64"/>
    </row>
    <row r="52" spans="2:27" ht="12.75">
      <c r="B52" s="58"/>
      <c r="C52" s="52"/>
      <c r="D52" s="313">
        <f t="shared" si="14"/>
      </c>
      <c r="E52" s="332"/>
      <c r="F52" s="332"/>
      <c r="G52" s="333"/>
      <c r="H52" s="69"/>
      <c r="I52" s="313">
        <f t="shared" si="1"/>
      </c>
      <c r="J52" s="314"/>
      <c r="K52" s="60" t="s">
        <v>25</v>
      </c>
      <c r="L52" s="72"/>
      <c r="M52" s="311">
        <f t="shared" si="3"/>
        <v>0</v>
      </c>
      <c r="N52" s="315"/>
      <c r="O52" s="311">
        <f t="shared" si="9"/>
        <v>0</v>
      </c>
      <c r="P52" s="315"/>
      <c r="Q52" s="311">
        <f t="shared" si="10"/>
        <v>0</v>
      </c>
      <c r="R52" s="312"/>
      <c r="S52" s="153" t="s">
        <v>230</v>
      </c>
      <c r="T52" s="54" t="e">
        <f t="shared" si="11"/>
        <v>#DIV/0!</v>
      </c>
      <c r="U52" s="54">
        <f t="shared" si="12"/>
        <v>1</v>
      </c>
      <c r="V52" s="54">
        <f t="shared" si="13"/>
        <v>1</v>
      </c>
      <c r="AA52" s="64"/>
    </row>
    <row r="53" spans="2:27" ht="12.75">
      <c r="B53" s="58"/>
      <c r="C53" s="52"/>
      <c r="D53" s="313">
        <f t="shared" si="14"/>
      </c>
      <c r="E53" s="332"/>
      <c r="F53" s="332"/>
      <c r="G53" s="333"/>
      <c r="H53" s="69"/>
      <c r="I53" s="313">
        <f t="shared" si="1"/>
      </c>
      <c r="J53" s="314"/>
      <c r="K53" s="60" t="s">
        <v>25</v>
      </c>
      <c r="L53" s="72"/>
      <c r="M53" s="311">
        <f t="shared" si="3"/>
        <v>0</v>
      </c>
      <c r="N53" s="315"/>
      <c r="O53" s="311">
        <f t="shared" si="9"/>
        <v>0</v>
      </c>
      <c r="P53" s="315"/>
      <c r="Q53" s="311">
        <f t="shared" si="10"/>
        <v>0</v>
      </c>
      <c r="R53" s="312"/>
      <c r="S53" s="153" t="s">
        <v>230</v>
      </c>
      <c r="T53" s="54" t="e">
        <f t="shared" si="11"/>
        <v>#DIV/0!</v>
      </c>
      <c r="U53" s="54">
        <f t="shared" si="12"/>
        <v>1</v>
      </c>
      <c r="V53" s="54">
        <f t="shared" si="13"/>
        <v>1</v>
      </c>
      <c r="AA53" s="64"/>
    </row>
    <row r="54" spans="2:27" ht="12.75">
      <c r="B54" s="58"/>
      <c r="C54" s="52"/>
      <c r="D54" s="313">
        <f t="shared" si="14"/>
      </c>
      <c r="E54" s="332"/>
      <c r="F54" s="332"/>
      <c r="G54" s="333"/>
      <c r="H54" s="69"/>
      <c r="I54" s="313">
        <f t="shared" si="1"/>
      </c>
      <c r="J54" s="314"/>
      <c r="K54" s="60" t="s">
        <v>25</v>
      </c>
      <c r="L54" s="72"/>
      <c r="M54" s="311">
        <f t="shared" si="3"/>
        <v>0</v>
      </c>
      <c r="N54" s="315"/>
      <c r="O54" s="311">
        <f t="shared" si="9"/>
        <v>0</v>
      </c>
      <c r="P54" s="315"/>
      <c r="Q54" s="311">
        <f t="shared" si="10"/>
        <v>0</v>
      </c>
      <c r="R54" s="312"/>
      <c r="S54" s="153" t="s">
        <v>230</v>
      </c>
      <c r="T54" s="54" t="e">
        <f t="shared" si="11"/>
        <v>#DIV/0!</v>
      </c>
      <c r="U54" s="54">
        <f t="shared" si="12"/>
        <v>1</v>
      </c>
      <c r="V54" s="54">
        <f t="shared" si="13"/>
        <v>1</v>
      </c>
      <c r="AA54" s="64"/>
    </row>
    <row r="55" spans="2:27" ht="12.75">
      <c r="B55" s="58"/>
      <c r="C55" s="52"/>
      <c r="D55" s="313">
        <f t="shared" si="14"/>
      </c>
      <c r="E55" s="332"/>
      <c r="F55" s="332"/>
      <c r="G55" s="333"/>
      <c r="H55" s="69"/>
      <c r="I55" s="313">
        <f t="shared" si="1"/>
      </c>
      <c r="J55" s="314"/>
      <c r="K55" s="60" t="s">
        <v>25</v>
      </c>
      <c r="L55" s="72"/>
      <c r="M55" s="311">
        <f t="shared" si="3"/>
        <v>0</v>
      </c>
      <c r="N55" s="315"/>
      <c r="O55" s="311">
        <f t="shared" si="9"/>
        <v>0</v>
      </c>
      <c r="P55" s="315"/>
      <c r="Q55" s="311">
        <f t="shared" si="10"/>
        <v>0</v>
      </c>
      <c r="R55" s="312"/>
      <c r="S55" s="153" t="s">
        <v>230</v>
      </c>
      <c r="T55" s="54" t="e">
        <f t="shared" si="11"/>
        <v>#DIV/0!</v>
      </c>
      <c r="U55" s="54">
        <f t="shared" si="12"/>
        <v>1</v>
      </c>
      <c r="V55" s="54">
        <f t="shared" si="13"/>
        <v>1</v>
      </c>
      <c r="AA55" s="64"/>
    </row>
    <row r="56" spans="2:27" ht="12.75">
      <c r="B56" s="58"/>
      <c r="C56" s="52"/>
      <c r="D56" s="313">
        <f t="shared" si="14"/>
      </c>
      <c r="E56" s="332"/>
      <c r="F56" s="332"/>
      <c r="G56" s="333"/>
      <c r="H56" s="69"/>
      <c r="I56" s="313">
        <f t="shared" si="1"/>
      </c>
      <c r="J56" s="314"/>
      <c r="K56" s="60" t="s">
        <v>25</v>
      </c>
      <c r="L56" s="72"/>
      <c r="M56" s="311">
        <f t="shared" si="3"/>
        <v>0</v>
      </c>
      <c r="N56" s="315"/>
      <c r="O56" s="311">
        <f t="shared" si="9"/>
        <v>0</v>
      </c>
      <c r="P56" s="315"/>
      <c r="Q56" s="311">
        <f t="shared" si="10"/>
        <v>0</v>
      </c>
      <c r="R56" s="312"/>
      <c r="S56" s="153" t="s">
        <v>230</v>
      </c>
      <c r="T56" s="54" t="e">
        <f t="shared" si="11"/>
        <v>#DIV/0!</v>
      </c>
      <c r="U56" s="54">
        <f t="shared" si="12"/>
        <v>1</v>
      </c>
      <c r="V56" s="54">
        <f t="shared" si="13"/>
        <v>1</v>
      </c>
      <c r="AA56" s="64"/>
    </row>
    <row r="57" spans="2:27" ht="12.75">
      <c r="B57" s="58"/>
      <c r="C57" s="52"/>
      <c r="D57" s="313">
        <f t="shared" si="14"/>
      </c>
      <c r="E57" s="332"/>
      <c r="F57" s="332"/>
      <c r="G57" s="333"/>
      <c r="H57" s="69"/>
      <c r="I57" s="313">
        <f t="shared" si="1"/>
      </c>
      <c r="J57" s="314"/>
      <c r="K57" s="60" t="s">
        <v>25</v>
      </c>
      <c r="L57" s="72"/>
      <c r="M57" s="311">
        <f t="shared" si="3"/>
        <v>0</v>
      </c>
      <c r="N57" s="315"/>
      <c r="O57" s="311">
        <f t="shared" si="9"/>
        <v>0</v>
      </c>
      <c r="P57" s="315"/>
      <c r="Q57" s="311">
        <f t="shared" si="10"/>
        <v>0</v>
      </c>
      <c r="R57" s="312"/>
      <c r="S57" s="153" t="s">
        <v>230</v>
      </c>
      <c r="T57" s="54" t="e">
        <f t="shared" si="11"/>
        <v>#DIV/0!</v>
      </c>
      <c r="U57" s="54">
        <f t="shared" si="12"/>
        <v>1</v>
      </c>
      <c r="V57" s="54">
        <f t="shared" si="13"/>
        <v>1</v>
      </c>
      <c r="AA57" s="64"/>
    </row>
    <row r="58" spans="2:27" ht="12.75">
      <c r="B58" s="58"/>
      <c r="C58" s="52"/>
      <c r="D58" s="313">
        <f t="shared" si="14"/>
      </c>
      <c r="E58" s="332"/>
      <c r="F58" s="332"/>
      <c r="G58" s="333"/>
      <c r="H58" s="69"/>
      <c r="I58" s="313">
        <f t="shared" si="1"/>
      </c>
      <c r="J58" s="314"/>
      <c r="K58" s="60" t="s">
        <v>25</v>
      </c>
      <c r="L58" s="72"/>
      <c r="M58" s="311">
        <f t="shared" si="3"/>
        <v>0</v>
      </c>
      <c r="N58" s="315"/>
      <c r="O58" s="311">
        <f t="shared" si="9"/>
        <v>0</v>
      </c>
      <c r="P58" s="315"/>
      <c r="Q58" s="311">
        <f t="shared" si="10"/>
        <v>0</v>
      </c>
      <c r="R58" s="312"/>
      <c r="S58" s="153" t="s">
        <v>230</v>
      </c>
      <c r="T58" s="54" t="e">
        <f t="shared" si="11"/>
        <v>#DIV/0!</v>
      </c>
      <c r="U58" s="54">
        <f t="shared" si="12"/>
        <v>1</v>
      </c>
      <c r="V58" s="54">
        <f t="shared" si="13"/>
        <v>1</v>
      </c>
      <c r="AA58" s="64"/>
    </row>
    <row r="59" spans="2:27" ht="12.75">
      <c r="B59" s="58"/>
      <c r="C59" s="52"/>
      <c r="D59" s="313">
        <f t="shared" si="14"/>
      </c>
      <c r="E59" s="332"/>
      <c r="F59" s="332"/>
      <c r="G59" s="333"/>
      <c r="H59" s="69"/>
      <c r="I59" s="313">
        <f t="shared" si="1"/>
      </c>
      <c r="J59" s="314"/>
      <c r="K59" s="60" t="s">
        <v>25</v>
      </c>
      <c r="L59" s="72"/>
      <c r="M59" s="311">
        <f t="shared" si="3"/>
        <v>0</v>
      </c>
      <c r="N59" s="315"/>
      <c r="O59" s="311">
        <f t="shared" si="9"/>
        <v>0</v>
      </c>
      <c r="P59" s="315"/>
      <c r="Q59" s="311">
        <f t="shared" si="10"/>
        <v>0</v>
      </c>
      <c r="R59" s="312"/>
      <c r="S59" s="153" t="s">
        <v>230</v>
      </c>
      <c r="T59" s="54" t="e">
        <f t="shared" si="11"/>
        <v>#DIV/0!</v>
      </c>
      <c r="U59" s="54">
        <f t="shared" si="12"/>
        <v>1</v>
      </c>
      <c r="V59" s="54">
        <f t="shared" si="13"/>
        <v>1</v>
      </c>
      <c r="AA59" s="64"/>
    </row>
    <row r="60" spans="2:27" ht="12.75">
      <c r="B60" s="58"/>
      <c r="C60" s="52"/>
      <c r="D60" s="313">
        <f t="shared" si="14"/>
      </c>
      <c r="E60" s="332"/>
      <c r="F60" s="332"/>
      <c r="G60" s="333"/>
      <c r="H60" s="69"/>
      <c r="I60" s="313">
        <f t="shared" si="1"/>
      </c>
      <c r="J60" s="314"/>
      <c r="K60" s="60" t="s">
        <v>25</v>
      </c>
      <c r="L60" s="72"/>
      <c r="M60" s="311">
        <f t="shared" si="3"/>
        <v>0</v>
      </c>
      <c r="N60" s="315"/>
      <c r="O60" s="311">
        <f t="shared" si="9"/>
        <v>0</v>
      </c>
      <c r="P60" s="315"/>
      <c r="Q60" s="311">
        <f t="shared" si="10"/>
        <v>0</v>
      </c>
      <c r="R60" s="312"/>
      <c r="S60" s="153" t="s">
        <v>230</v>
      </c>
      <c r="T60" s="54" t="e">
        <f t="shared" si="11"/>
        <v>#DIV/0!</v>
      </c>
      <c r="U60" s="54">
        <f t="shared" si="12"/>
        <v>1</v>
      </c>
      <c r="V60" s="54">
        <f t="shared" si="13"/>
        <v>1</v>
      </c>
      <c r="AA60" s="64"/>
    </row>
    <row r="61" spans="2:27" ht="12.75">
      <c r="B61" s="58"/>
      <c r="C61" s="52"/>
      <c r="D61" s="313">
        <f t="shared" si="14"/>
      </c>
      <c r="E61" s="332"/>
      <c r="F61" s="332"/>
      <c r="G61" s="333"/>
      <c r="H61" s="69"/>
      <c r="I61" s="313">
        <f t="shared" si="1"/>
      </c>
      <c r="J61" s="314"/>
      <c r="K61" s="60" t="s">
        <v>25</v>
      </c>
      <c r="L61" s="72"/>
      <c r="M61" s="311">
        <f t="shared" si="3"/>
        <v>0</v>
      </c>
      <c r="N61" s="315"/>
      <c r="O61" s="311">
        <f t="shared" si="9"/>
        <v>0</v>
      </c>
      <c r="P61" s="315"/>
      <c r="Q61" s="311">
        <f t="shared" si="10"/>
        <v>0</v>
      </c>
      <c r="R61" s="312"/>
      <c r="S61" s="153" t="s">
        <v>230</v>
      </c>
      <c r="T61" s="54" t="e">
        <f t="shared" si="11"/>
        <v>#DIV/0!</v>
      </c>
      <c r="U61" s="54">
        <f t="shared" si="12"/>
        <v>1</v>
      </c>
      <c r="V61" s="54">
        <f t="shared" si="13"/>
        <v>1</v>
      </c>
      <c r="AA61" s="64"/>
    </row>
    <row r="62" spans="2:27" ht="12.75">
      <c r="B62" s="58"/>
      <c r="C62" s="52"/>
      <c r="D62" s="313">
        <f t="shared" si="14"/>
      </c>
      <c r="E62" s="332"/>
      <c r="F62" s="332"/>
      <c r="G62" s="333"/>
      <c r="H62" s="69"/>
      <c r="I62" s="313">
        <f t="shared" si="1"/>
      </c>
      <c r="J62" s="314"/>
      <c r="K62" s="60" t="s">
        <v>25</v>
      </c>
      <c r="L62" s="72"/>
      <c r="M62" s="311">
        <f t="shared" si="3"/>
        <v>0</v>
      </c>
      <c r="N62" s="315"/>
      <c r="O62" s="311">
        <f t="shared" si="9"/>
        <v>0</v>
      </c>
      <c r="P62" s="315"/>
      <c r="Q62" s="311">
        <f t="shared" si="10"/>
        <v>0</v>
      </c>
      <c r="R62" s="312"/>
      <c r="S62" s="153" t="s">
        <v>230</v>
      </c>
      <c r="T62" s="54" t="e">
        <f t="shared" si="11"/>
        <v>#DIV/0!</v>
      </c>
      <c r="U62" s="54">
        <f t="shared" si="12"/>
        <v>1</v>
      </c>
      <c r="V62" s="54">
        <f t="shared" si="13"/>
        <v>1</v>
      </c>
      <c r="AA62" s="64"/>
    </row>
    <row r="63" spans="2:27" ht="12.75">
      <c r="B63" s="58"/>
      <c r="C63" s="52"/>
      <c r="D63" s="313">
        <f t="shared" si="14"/>
      </c>
      <c r="E63" s="332"/>
      <c r="F63" s="332"/>
      <c r="G63" s="333"/>
      <c r="H63" s="69"/>
      <c r="I63" s="313">
        <f t="shared" si="1"/>
      </c>
      <c r="J63" s="314"/>
      <c r="K63" s="60" t="s">
        <v>25</v>
      </c>
      <c r="L63" s="72"/>
      <c r="M63" s="311">
        <f t="shared" si="3"/>
        <v>0</v>
      </c>
      <c r="N63" s="315"/>
      <c r="O63" s="311">
        <f t="shared" si="9"/>
        <v>0</v>
      </c>
      <c r="P63" s="315"/>
      <c r="Q63" s="311">
        <f t="shared" si="10"/>
        <v>0</v>
      </c>
      <c r="R63" s="312"/>
      <c r="S63" s="153" t="s">
        <v>230</v>
      </c>
      <c r="T63" s="54" t="e">
        <f t="shared" si="11"/>
        <v>#DIV/0!</v>
      </c>
      <c r="U63" s="54">
        <f t="shared" si="12"/>
        <v>1</v>
      </c>
      <c r="V63" s="54">
        <f t="shared" si="13"/>
        <v>1</v>
      </c>
      <c r="AA63" s="64"/>
    </row>
    <row r="64" spans="2:27" ht="12.75">
      <c r="B64" s="58"/>
      <c r="C64" s="52"/>
      <c r="D64" s="313">
        <f t="shared" si="14"/>
      </c>
      <c r="E64" s="332"/>
      <c r="F64" s="332"/>
      <c r="G64" s="333"/>
      <c r="H64" s="69"/>
      <c r="I64" s="313">
        <f t="shared" si="1"/>
      </c>
      <c r="J64" s="314"/>
      <c r="K64" s="60" t="s">
        <v>25</v>
      </c>
      <c r="L64" s="72"/>
      <c r="M64" s="311">
        <f t="shared" si="3"/>
        <v>0</v>
      </c>
      <c r="N64" s="315"/>
      <c r="O64" s="311">
        <f t="shared" si="9"/>
        <v>0</v>
      </c>
      <c r="P64" s="315"/>
      <c r="Q64" s="311">
        <f t="shared" si="10"/>
        <v>0</v>
      </c>
      <c r="R64" s="312"/>
      <c r="S64" s="153" t="s">
        <v>230</v>
      </c>
      <c r="T64" s="54" t="e">
        <f t="shared" si="11"/>
        <v>#DIV/0!</v>
      </c>
      <c r="U64" s="54">
        <f t="shared" si="12"/>
        <v>1</v>
      </c>
      <c r="V64" s="54">
        <f t="shared" si="13"/>
        <v>1</v>
      </c>
      <c r="AA64" s="64"/>
    </row>
    <row r="65" spans="2:27" ht="12.75">
      <c r="B65" s="58"/>
      <c r="C65" s="52"/>
      <c r="D65" s="313">
        <f t="shared" si="14"/>
      </c>
      <c r="E65" s="332"/>
      <c r="F65" s="332"/>
      <c r="G65" s="333"/>
      <c r="H65" s="69"/>
      <c r="I65" s="313">
        <f t="shared" si="1"/>
      </c>
      <c r="J65" s="314"/>
      <c r="K65" s="60" t="s">
        <v>25</v>
      </c>
      <c r="L65" s="72"/>
      <c r="M65" s="311">
        <f t="shared" si="3"/>
        <v>0</v>
      </c>
      <c r="N65" s="315"/>
      <c r="O65" s="311">
        <f t="shared" si="9"/>
        <v>0</v>
      </c>
      <c r="P65" s="315"/>
      <c r="Q65" s="311">
        <f t="shared" si="10"/>
        <v>0</v>
      </c>
      <c r="R65" s="312"/>
      <c r="S65" s="153" t="s">
        <v>230</v>
      </c>
      <c r="T65" s="54" t="e">
        <f t="shared" si="11"/>
        <v>#DIV/0!</v>
      </c>
      <c r="U65" s="54">
        <f t="shared" si="12"/>
        <v>1</v>
      </c>
      <c r="V65" s="54">
        <f t="shared" si="13"/>
        <v>1</v>
      </c>
      <c r="AA65" s="64"/>
    </row>
    <row r="66" spans="2:27" ht="12.75">
      <c r="B66" s="58"/>
      <c r="C66" s="52"/>
      <c r="D66" s="313">
        <f t="shared" si="14"/>
      </c>
      <c r="E66" s="332"/>
      <c r="F66" s="332"/>
      <c r="G66" s="333"/>
      <c r="H66" s="69"/>
      <c r="I66" s="313">
        <f t="shared" si="1"/>
      </c>
      <c r="J66" s="314"/>
      <c r="K66" s="60" t="s">
        <v>25</v>
      </c>
      <c r="L66" s="72"/>
      <c r="M66" s="311">
        <f t="shared" si="3"/>
        <v>0</v>
      </c>
      <c r="N66" s="315"/>
      <c r="O66" s="311">
        <f t="shared" si="9"/>
        <v>0</v>
      </c>
      <c r="P66" s="315"/>
      <c r="Q66" s="311">
        <f t="shared" si="10"/>
        <v>0</v>
      </c>
      <c r="R66" s="312"/>
      <c r="S66" s="153" t="s">
        <v>230</v>
      </c>
      <c r="T66" s="54" t="e">
        <f t="shared" si="11"/>
        <v>#DIV/0!</v>
      </c>
      <c r="U66" s="54">
        <f t="shared" si="12"/>
        <v>1</v>
      </c>
      <c r="V66" s="54">
        <f t="shared" si="13"/>
        <v>1</v>
      </c>
      <c r="AA66" s="64"/>
    </row>
    <row r="67" spans="2:27" ht="12.75">
      <c r="B67" s="58"/>
      <c r="C67" s="52"/>
      <c r="D67" s="313">
        <f t="shared" si="14"/>
      </c>
      <c r="E67" s="332"/>
      <c r="F67" s="332"/>
      <c r="G67" s="333"/>
      <c r="H67" s="69"/>
      <c r="I67" s="313">
        <f t="shared" si="1"/>
      </c>
      <c r="J67" s="314"/>
      <c r="K67" s="60" t="s">
        <v>25</v>
      </c>
      <c r="L67" s="72"/>
      <c r="M67" s="311">
        <f t="shared" si="3"/>
        <v>0</v>
      </c>
      <c r="N67" s="315"/>
      <c r="O67" s="311">
        <f t="shared" si="9"/>
        <v>0</v>
      </c>
      <c r="P67" s="315"/>
      <c r="Q67" s="311">
        <f t="shared" si="10"/>
        <v>0</v>
      </c>
      <c r="R67" s="312"/>
      <c r="S67" s="153" t="s">
        <v>230</v>
      </c>
      <c r="T67" s="54" t="e">
        <f t="shared" si="11"/>
        <v>#DIV/0!</v>
      </c>
      <c r="U67" s="54">
        <f t="shared" si="12"/>
        <v>1</v>
      </c>
      <c r="V67" s="54">
        <f t="shared" si="13"/>
        <v>1</v>
      </c>
      <c r="AA67" s="64"/>
    </row>
    <row r="68" spans="2:27" ht="12.75">
      <c r="B68" s="58"/>
      <c r="C68" s="52"/>
      <c r="D68" s="313">
        <f t="shared" si="14"/>
      </c>
      <c r="E68" s="332"/>
      <c r="F68" s="332"/>
      <c r="G68" s="333"/>
      <c r="H68" s="69"/>
      <c r="I68" s="313">
        <f t="shared" si="1"/>
      </c>
      <c r="J68" s="314"/>
      <c r="K68" s="60" t="s">
        <v>25</v>
      </c>
      <c r="L68" s="72"/>
      <c r="M68" s="311">
        <f t="shared" si="3"/>
        <v>0</v>
      </c>
      <c r="N68" s="315"/>
      <c r="O68" s="311">
        <f t="shared" si="9"/>
        <v>0</v>
      </c>
      <c r="P68" s="315"/>
      <c r="Q68" s="311">
        <f t="shared" si="10"/>
        <v>0</v>
      </c>
      <c r="R68" s="312"/>
      <c r="S68" s="153" t="s">
        <v>230</v>
      </c>
      <c r="T68" s="54" t="e">
        <f t="shared" si="11"/>
        <v>#DIV/0!</v>
      </c>
      <c r="U68" s="54">
        <f t="shared" si="12"/>
        <v>1</v>
      </c>
      <c r="V68" s="54">
        <f t="shared" si="13"/>
        <v>1</v>
      </c>
      <c r="AA68" s="64"/>
    </row>
    <row r="69" spans="2:27" ht="12.75">
      <c r="B69" s="58"/>
      <c r="C69" s="52"/>
      <c r="D69" s="313">
        <f t="shared" si="14"/>
      </c>
      <c r="E69" s="332"/>
      <c r="F69" s="332"/>
      <c r="G69" s="333"/>
      <c r="H69" s="69"/>
      <c r="I69" s="313">
        <f t="shared" si="1"/>
      </c>
      <c r="J69" s="314"/>
      <c r="K69" s="60" t="s">
        <v>25</v>
      </c>
      <c r="L69" s="72"/>
      <c r="M69" s="311">
        <f t="shared" si="3"/>
        <v>0</v>
      </c>
      <c r="N69" s="315"/>
      <c r="O69" s="311">
        <f t="shared" si="9"/>
        <v>0</v>
      </c>
      <c r="P69" s="315"/>
      <c r="Q69" s="311">
        <f t="shared" si="10"/>
        <v>0</v>
      </c>
      <c r="R69" s="312"/>
      <c r="S69" s="153" t="s">
        <v>230</v>
      </c>
      <c r="T69" s="54" t="e">
        <f t="shared" si="11"/>
        <v>#DIV/0!</v>
      </c>
      <c r="U69" s="54">
        <f t="shared" si="12"/>
        <v>1</v>
      </c>
      <c r="V69" s="54">
        <f t="shared" si="13"/>
        <v>1</v>
      </c>
      <c r="AA69" s="64"/>
    </row>
    <row r="70" spans="2:27" ht="12.75">
      <c r="B70" s="58"/>
      <c r="C70" s="52"/>
      <c r="D70" s="313">
        <f t="shared" si="14"/>
      </c>
      <c r="E70" s="332"/>
      <c r="F70" s="332"/>
      <c r="G70" s="333"/>
      <c r="H70" s="69"/>
      <c r="I70" s="313">
        <f t="shared" si="1"/>
      </c>
      <c r="J70" s="314"/>
      <c r="K70" s="60" t="s">
        <v>25</v>
      </c>
      <c r="L70" s="72"/>
      <c r="M70" s="311">
        <f t="shared" si="3"/>
        <v>0</v>
      </c>
      <c r="N70" s="315"/>
      <c r="O70" s="311">
        <f t="shared" si="9"/>
        <v>0</v>
      </c>
      <c r="P70" s="315"/>
      <c r="Q70" s="311">
        <f t="shared" si="10"/>
        <v>0</v>
      </c>
      <c r="R70" s="312"/>
      <c r="S70" s="153" t="s">
        <v>230</v>
      </c>
      <c r="T70" s="54" t="e">
        <f t="shared" si="11"/>
        <v>#DIV/0!</v>
      </c>
      <c r="U70" s="54">
        <f t="shared" si="12"/>
        <v>1</v>
      </c>
      <c r="V70" s="54">
        <f t="shared" si="13"/>
        <v>1</v>
      </c>
      <c r="AA70" s="64"/>
    </row>
    <row r="71" spans="2:27" ht="12.75">
      <c r="B71" s="58"/>
      <c r="C71" s="52"/>
      <c r="D71" s="313">
        <f t="shared" si="14"/>
      </c>
      <c r="E71" s="332"/>
      <c r="F71" s="332"/>
      <c r="G71" s="333"/>
      <c r="H71" s="69"/>
      <c r="I71" s="313">
        <f t="shared" si="1"/>
      </c>
      <c r="J71" s="314"/>
      <c r="K71" s="60" t="s">
        <v>25</v>
      </c>
      <c r="L71" s="72"/>
      <c r="M71" s="311">
        <f t="shared" si="3"/>
        <v>0</v>
      </c>
      <c r="N71" s="315"/>
      <c r="O71" s="311">
        <f t="shared" si="9"/>
        <v>0</v>
      </c>
      <c r="P71" s="315"/>
      <c r="Q71" s="311">
        <f t="shared" si="10"/>
        <v>0</v>
      </c>
      <c r="R71" s="312"/>
      <c r="S71" s="153" t="s">
        <v>230</v>
      </c>
      <c r="T71" s="54" t="e">
        <f t="shared" si="11"/>
        <v>#DIV/0!</v>
      </c>
      <c r="U71" s="54">
        <f t="shared" si="12"/>
        <v>1</v>
      </c>
      <c r="V71" s="54">
        <f t="shared" si="13"/>
        <v>1</v>
      </c>
      <c r="AA71" s="64"/>
    </row>
    <row r="72" spans="2:27" ht="12.75">
      <c r="B72" s="58"/>
      <c r="C72" s="52"/>
      <c r="D72" s="313">
        <f t="shared" si="14"/>
      </c>
      <c r="E72" s="332"/>
      <c r="F72" s="332"/>
      <c r="G72" s="333"/>
      <c r="H72" s="69"/>
      <c r="I72" s="313">
        <f t="shared" si="1"/>
      </c>
      <c r="J72" s="314"/>
      <c r="K72" s="60" t="s">
        <v>25</v>
      </c>
      <c r="L72" s="72"/>
      <c r="M72" s="311">
        <f t="shared" si="3"/>
        <v>0</v>
      </c>
      <c r="N72" s="315"/>
      <c r="O72" s="311">
        <f t="shared" si="9"/>
        <v>0</v>
      </c>
      <c r="P72" s="315"/>
      <c r="Q72" s="311">
        <f t="shared" si="10"/>
        <v>0</v>
      </c>
      <c r="R72" s="312"/>
      <c r="S72" s="153" t="s">
        <v>230</v>
      </c>
      <c r="T72" s="54" t="e">
        <f t="shared" si="11"/>
        <v>#DIV/0!</v>
      </c>
      <c r="U72" s="54">
        <f t="shared" si="12"/>
        <v>1</v>
      </c>
      <c r="V72" s="54">
        <f t="shared" si="13"/>
        <v>1</v>
      </c>
      <c r="AA72" s="64"/>
    </row>
    <row r="73" spans="2:27" ht="12.75">
      <c r="B73" s="58"/>
      <c r="C73" s="52"/>
      <c r="D73" s="313">
        <f t="shared" si="14"/>
      </c>
      <c r="E73" s="332"/>
      <c r="F73" s="332"/>
      <c r="G73" s="333"/>
      <c r="H73" s="69"/>
      <c r="I73" s="313">
        <f t="shared" si="1"/>
      </c>
      <c r="J73" s="314"/>
      <c r="K73" s="60" t="s">
        <v>25</v>
      </c>
      <c r="L73" s="72"/>
      <c r="M73" s="311">
        <f t="shared" si="3"/>
        <v>0</v>
      </c>
      <c r="N73" s="315"/>
      <c r="O73" s="311">
        <f t="shared" si="9"/>
        <v>0</v>
      </c>
      <c r="P73" s="315"/>
      <c r="Q73" s="311">
        <f t="shared" si="10"/>
        <v>0</v>
      </c>
      <c r="R73" s="312"/>
      <c r="S73" s="153" t="s">
        <v>230</v>
      </c>
      <c r="T73" s="54" t="e">
        <f t="shared" si="11"/>
        <v>#DIV/0!</v>
      </c>
      <c r="U73" s="54">
        <f t="shared" si="12"/>
        <v>1</v>
      </c>
      <c r="V73" s="54">
        <f t="shared" si="13"/>
        <v>1</v>
      </c>
      <c r="AA73" s="64"/>
    </row>
    <row r="74" spans="2:27" ht="12.75">
      <c r="B74" s="58"/>
      <c r="C74" s="52"/>
      <c r="D74" s="313">
        <f t="shared" si="14"/>
      </c>
      <c r="E74" s="332"/>
      <c r="F74" s="332"/>
      <c r="G74" s="333"/>
      <c r="H74" s="69"/>
      <c r="I74" s="313">
        <f t="shared" si="1"/>
      </c>
      <c r="J74" s="314"/>
      <c r="K74" s="60" t="s">
        <v>25</v>
      </c>
      <c r="L74" s="72"/>
      <c r="M74" s="311">
        <f t="shared" si="3"/>
        <v>0</v>
      </c>
      <c r="N74" s="315"/>
      <c r="O74" s="311">
        <f t="shared" si="9"/>
        <v>0</v>
      </c>
      <c r="P74" s="315"/>
      <c r="Q74" s="311">
        <f t="shared" si="10"/>
        <v>0</v>
      </c>
      <c r="R74" s="312"/>
      <c r="S74" s="153" t="s">
        <v>230</v>
      </c>
      <c r="T74" s="54" t="e">
        <f t="shared" si="11"/>
        <v>#DIV/0!</v>
      </c>
      <c r="U74" s="54">
        <f t="shared" si="12"/>
        <v>1</v>
      </c>
      <c r="V74" s="54">
        <f t="shared" si="13"/>
        <v>1</v>
      </c>
      <c r="AA74" s="64"/>
    </row>
    <row r="75" spans="2:27" ht="12.75">
      <c r="B75" s="58"/>
      <c r="C75" s="52"/>
      <c r="D75" s="313">
        <f t="shared" si="14"/>
      </c>
      <c r="E75" s="332"/>
      <c r="F75" s="332"/>
      <c r="G75" s="333"/>
      <c r="H75" s="69"/>
      <c r="I75" s="313">
        <f t="shared" si="1"/>
      </c>
      <c r="J75" s="314"/>
      <c r="K75" s="60" t="s">
        <v>25</v>
      </c>
      <c r="L75" s="72"/>
      <c r="M75" s="311">
        <f t="shared" si="3"/>
        <v>0</v>
      </c>
      <c r="N75" s="315"/>
      <c r="O75" s="311">
        <f t="shared" si="9"/>
        <v>0</v>
      </c>
      <c r="P75" s="315"/>
      <c r="Q75" s="311">
        <f t="shared" si="10"/>
        <v>0</v>
      </c>
      <c r="R75" s="312"/>
      <c r="S75" s="153" t="s">
        <v>230</v>
      </c>
      <c r="T75" s="54" t="e">
        <f t="shared" si="11"/>
        <v>#DIV/0!</v>
      </c>
      <c r="U75" s="54">
        <f t="shared" si="12"/>
        <v>1</v>
      </c>
      <c r="V75" s="54">
        <f t="shared" si="13"/>
        <v>1</v>
      </c>
      <c r="AA75" s="64"/>
    </row>
    <row r="76" spans="2:27" ht="12.75">
      <c r="B76" s="58"/>
      <c r="C76" s="52"/>
      <c r="D76" s="313">
        <f aca="true" t="shared" si="15" ref="D76:D107">UPPER(IF(C76=0,"",IF(ISERROR(VLOOKUP(C76,Centros,2,FALSE)),"Centro no valido",VLOOKUP(C76,Centros,2,FALSE))))</f>
      </c>
      <c r="E76" s="332"/>
      <c r="F76" s="332"/>
      <c r="G76" s="333"/>
      <c r="H76" s="69"/>
      <c r="I76" s="313">
        <f t="shared" si="1"/>
      </c>
      <c r="J76" s="314"/>
      <c r="K76" s="60" t="s">
        <v>25</v>
      </c>
      <c r="L76" s="72"/>
      <c r="M76" s="311">
        <f t="shared" si="3"/>
        <v>0</v>
      </c>
      <c r="N76" s="315"/>
      <c r="O76" s="311">
        <f t="shared" si="9"/>
        <v>0</v>
      </c>
      <c r="P76" s="315"/>
      <c r="Q76" s="311">
        <f t="shared" si="10"/>
        <v>0</v>
      </c>
      <c r="R76" s="312"/>
      <c r="S76" s="153" t="s">
        <v>230</v>
      </c>
      <c r="T76" s="54" t="e">
        <f t="shared" si="11"/>
        <v>#DIV/0!</v>
      </c>
      <c r="U76" s="54">
        <f t="shared" si="12"/>
        <v>1</v>
      </c>
      <c r="V76" s="54">
        <f t="shared" si="13"/>
        <v>1</v>
      </c>
      <c r="AA76" s="64"/>
    </row>
    <row r="77" spans="2:27" ht="12.75">
      <c r="B77" s="58"/>
      <c r="C77" s="52"/>
      <c r="D77" s="313">
        <f t="shared" si="15"/>
      </c>
      <c r="E77" s="332"/>
      <c r="F77" s="332"/>
      <c r="G77" s="333"/>
      <c r="H77" s="69"/>
      <c r="I77" s="313">
        <f t="shared" si="1"/>
      </c>
      <c r="J77" s="314"/>
      <c r="K77" s="60" t="s">
        <v>25</v>
      </c>
      <c r="L77" s="72"/>
      <c r="M77" s="311">
        <f t="shared" si="3"/>
        <v>0</v>
      </c>
      <c r="N77" s="315"/>
      <c r="O77" s="311">
        <f t="shared" si="9"/>
        <v>0</v>
      </c>
      <c r="P77" s="315"/>
      <c r="Q77" s="311">
        <f t="shared" si="10"/>
        <v>0</v>
      </c>
      <c r="R77" s="312"/>
      <c r="S77" s="153" t="s">
        <v>230</v>
      </c>
      <c r="T77" s="54" t="e">
        <f t="shared" si="11"/>
        <v>#DIV/0!</v>
      </c>
      <c r="U77" s="54">
        <f t="shared" si="12"/>
        <v>1</v>
      </c>
      <c r="V77" s="54">
        <f t="shared" si="13"/>
        <v>1</v>
      </c>
      <c r="AA77" s="64"/>
    </row>
    <row r="78" spans="2:27" ht="12.75">
      <c r="B78" s="58"/>
      <c r="C78" s="52"/>
      <c r="D78" s="313">
        <f t="shared" si="15"/>
      </c>
      <c r="E78" s="332"/>
      <c r="F78" s="332"/>
      <c r="G78" s="333"/>
      <c r="H78" s="69"/>
      <c r="I78" s="313">
        <f t="shared" si="1"/>
      </c>
      <c r="J78" s="314"/>
      <c r="K78" s="60" t="s">
        <v>25</v>
      </c>
      <c r="L78" s="72"/>
      <c r="M78" s="311">
        <f t="shared" si="3"/>
        <v>0</v>
      </c>
      <c r="N78" s="315"/>
      <c r="O78" s="311">
        <f t="shared" si="9"/>
        <v>0</v>
      </c>
      <c r="P78" s="315"/>
      <c r="Q78" s="311">
        <f t="shared" si="10"/>
        <v>0</v>
      </c>
      <c r="R78" s="312"/>
      <c r="S78" s="153" t="s">
        <v>230</v>
      </c>
      <c r="T78" s="54" t="e">
        <f t="shared" si="11"/>
        <v>#DIV/0!</v>
      </c>
      <c r="U78" s="54">
        <f t="shared" si="12"/>
        <v>1</v>
      </c>
      <c r="V78" s="54">
        <f t="shared" si="13"/>
        <v>1</v>
      </c>
      <c r="AA78" s="64"/>
    </row>
    <row r="79" spans="2:27" ht="12.75">
      <c r="B79" s="58"/>
      <c r="C79" s="52"/>
      <c r="D79" s="313">
        <f t="shared" si="15"/>
      </c>
      <c r="E79" s="332"/>
      <c r="F79" s="332"/>
      <c r="G79" s="333"/>
      <c r="H79" s="69"/>
      <c r="I79" s="313">
        <f t="shared" si="1"/>
      </c>
      <c r="J79" s="314"/>
      <c r="K79" s="60" t="s">
        <v>25</v>
      </c>
      <c r="L79" s="72"/>
      <c r="M79" s="311">
        <f t="shared" si="3"/>
        <v>0</v>
      </c>
      <c r="N79" s="315"/>
      <c r="O79" s="311">
        <f t="shared" si="9"/>
        <v>0</v>
      </c>
      <c r="P79" s="315"/>
      <c r="Q79" s="311">
        <f t="shared" si="10"/>
        <v>0</v>
      </c>
      <c r="R79" s="312"/>
      <c r="S79" s="153" t="s">
        <v>230</v>
      </c>
      <c r="T79" s="54" t="e">
        <f t="shared" si="11"/>
        <v>#DIV/0!</v>
      </c>
      <c r="U79" s="54">
        <f t="shared" si="12"/>
        <v>1</v>
      </c>
      <c r="V79" s="54">
        <f t="shared" si="13"/>
        <v>1</v>
      </c>
      <c r="AA79" s="64"/>
    </row>
    <row r="80" spans="2:27" ht="12.75">
      <c r="B80" s="58"/>
      <c r="C80" s="52"/>
      <c r="D80" s="313">
        <f t="shared" si="15"/>
      </c>
      <c r="E80" s="332"/>
      <c r="F80" s="332"/>
      <c r="G80" s="333"/>
      <c r="H80" s="69"/>
      <c r="I80" s="313">
        <f t="shared" si="1"/>
      </c>
      <c r="J80" s="314"/>
      <c r="K80" s="60" t="s">
        <v>25</v>
      </c>
      <c r="L80" s="72"/>
      <c r="M80" s="311">
        <f t="shared" si="3"/>
        <v>0</v>
      </c>
      <c r="N80" s="315"/>
      <c r="O80" s="311">
        <f t="shared" si="9"/>
        <v>0</v>
      </c>
      <c r="P80" s="315"/>
      <c r="Q80" s="311">
        <f t="shared" si="10"/>
        <v>0</v>
      </c>
      <c r="R80" s="312"/>
      <c r="S80" s="153" t="s">
        <v>230</v>
      </c>
      <c r="T80" s="54" t="e">
        <f t="shared" si="11"/>
        <v>#DIV/0!</v>
      </c>
      <c r="U80" s="54">
        <f t="shared" si="12"/>
        <v>1</v>
      </c>
      <c r="V80" s="54">
        <f t="shared" si="13"/>
        <v>1</v>
      </c>
      <c r="AA80" s="64"/>
    </row>
    <row r="81" spans="2:27" ht="12.75">
      <c r="B81" s="58"/>
      <c r="C81" s="52"/>
      <c r="D81" s="313">
        <f t="shared" si="15"/>
      </c>
      <c r="E81" s="332"/>
      <c r="F81" s="332"/>
      <c r="G81" s="333"/>
      <c r="H81" s="69"/>
      <c r="I81" s="313">
        <f t="shared" si="1"/>
      </c>
      <c r="J81" s="314"/>
      <c r="K81" s="60" t="s">
        <v>25</v>
      </c>
      <c r="L81" s="72"/>
      <c r="M81" s="311">
        <f t="shared" si="3"/>
        <v>0</v>
      </c>
      <c r="N81" s="315"/>
      <c r="O81" s="311">
        <f t="shared" si="9"/>
        <v>0</v>
      </c>
      <c r="P81" s="315"/>
      <c r="Q81" s="311">
        <f t="shared" si="10"/>
        <v>0</v>
      </c>
      <c r="R81" s="312"/>
      <c r="S81" s="153" t="s">
        <v>230</v>
      </c>
      <c r="T81" s="54" t="e">
        <f t="shared" si="11"/>
        <v>#DIV/0!</v>
      </c>
      <c r="U81" s="54">
        <f t="shared" si="12"/>
        <v>1</v>
      </c>
      <c r="V81" s="54">
        <f t="shared" si="13"/>
        <v>1</v>
      </c>
      <c r="AA81" s="64"/>
    </row>
    <row r="82" spans="2:27" ht="12.75">
      <c r="B82" s="58"/>
      <c r="C82" s="52"/>
      <c r="D82" s="313">
        <f t="shared" si="15"/>
      </c>
      <c r="E82" s="332"/>
      <c r="F82" s="332"/>
      <c r="G82" s="333"/>
      <c r="H82" s="69"/>
      <c r="I82" s="313">
        <f t="shared" si="1"/>
      </c>
      <c r="J82" s="314"/>
      <c r="K82" s="60" t="s">
        <v>25</v>
      </c>
      <c r="L82" s="72"/>
      <c r="M82" s="311">
        <f t="shared" si="3"/>
        <v>0</v>
      </c>
      <c r="N82" s="315"/>
      <c r="O82" s="311">
        <f t="shared" si="9"/>
        <v>0</v>
      </c>
      <c r="P82" s="315"/>
      <c r="Q82" s="311">
        <f t="shared" si="10"/>
        <v>0</v>
      </c>
      <c r="R82" s="312"/>
      <c r="S82" s="153" t="s">
        <v>230</v>
      </c>
      <c r="T82" s="54" t="e">
        <f t="shared" si="11"/>
        <v>#DIV/0!</v>
      </c>
      <c r="U82" s="54">
        <f t="shared" si="12"/>
        <v>1</v>
      </c>
      <c r="V82" s="54">
        <f t="shared" si="13"/>
        <v>1</v>
      </c>
      <c r="AA82" s="64"/>
    </row>
    <row r="83" spans="2:27" ht="12.75">
      <c r="B83" s="58"/>
      <c r="C83" s="52"/>
      <c r="D83" s="313">
        <f t="shared" si="15"/>
      </c>
      <c r="E83" s="332"/>
      <c r="F83" s="332"/>
      <c r="G83" s="333"/>
      <c r="H83" s="69"/>
      <c r="I83" s="313">
        <f t="shared" si="1"/>
      </c>
      <c r="J83" s="314"/>
      <c r="K83" s="60" t="s">
        <v>25</v>
      </c>
      <c r="L83" s="72"/>
      <c r="M83" s="311">
        <f t="shared" si="3"/>
        <v>0</v>
      </c>
      <c r="N83" s="315"/>
      <c r="O83" s="311">
        <f t="shared" si="9"/>
        <v>0</v>
      </c>
      <c r="P83" s="315"/>
      <c r="Q83" s="311">
        <f t="shared" si="10"/>
        <v>0</v>
      </c>
      <c r="R83" s="312"/>
      <c r="S83" s="153" t="s">
        <v>230</v>
      </c>
      <c r="T83" s="54" t="e">
        <f t="shared" si="11"/>
        <v>#DIV/0!</v>
      </c>
      <c r="U83" s="54">
        <f t="shared" si="12"/>
        <v>1</v>
      </c>
      <c r="V83" s="54">
        <f t="shared" si="13"/>
        <v>1</v>
      </c>
      <c r="AA83" s="64"/>
    </row>
    <row r="84" spans="2:27" ht="12.75">
      <c r="B84" s="58"/>
      <c r="C84" s="52"/>
      <c r="D84" s="313">
        <f t="shared" si="15"/>
      </c>
      <c r="E84" s="332"/>
      <c r="F84" s="332"/>
      <c r="G84" s="333"/>
      <c r="H84" s="69"/>
      <c r="I84" s="313">
        <f t="shared" si="1"/>
      </c>
      <c r="J84" s="314"/>
      <c r="K84" s="60" t="s">
        <v>25</v>
      </c>
      <c r="L84" s="72"/>
      <c r="M84" s="311">
        <f t="shared" si="3"/>
        <v>0</v>
      </c>
      <c r="N84" s="315"/>
      <c r="O84" s="311">
        <f t="shared" si="9"/>
        <v>0</v>
      </c>
      <c r="P84" s="315"/>
      <c r="Q84" s="311">
        <f t="shared" si="10"/>
        <v>0</v>
      </c>
      <c r="R84" s="312"/>
      <c r="S84" s="153" t="s">
        <v>230</v>
      </c>
      <c r="T84" s="54" t="e">
        <f t="shared" si="11"/>
        <v>#DIV/0!</v>
      </c>
      <c r="U84" s="54">
        <f t="shared" si="12"/>
        <v>1</v>
      </c>
      <c r="V84" s="54">
        <f t="shared" si="13"/>
        <v>1</v>
      </c>
      <c r="AA84" s="64"/>
    </row>
    <row r="85" spans="2:27" ht="12.75">
      <c r="B85" s="58"/>
      <c r="C85" s="52"/>
      <c r="D85" s="313">
        <f t="shared" si="15"/>
      </c>
      <c r="E85" s="332"/>
      <c r="F85" s="332"/>
      <c r="G85" s="333"/>
      <c r="H85" s="69"/>
      <c r="I85" s="313">
        <f t="shared" si="1"/>
      </c>
      <c r="J85" s="314"/>
      <c r="K85" s="60" t="s">
        <v>25</v>
      </c>
      <c r="L85" s="72"/>
      <c r="M85" s="311">
        <f t="shared" si="3"/>
        <v>0</v>
      </c>
      <c r="N85" s="315"/>
      <c r="O85" s="311">
        <f t="shared" si="9"/>
        <v>0</v>
      </c>
      <c r="P85" s="315"/>
      <c r="Q85" s="311">
        <f t="shared" si="10"/>
        <v>0</v>
      </c>
      <c r="R85" s="312"/>
      <c r="S85" s="153" t="s">
        <v>230</v>
      </c>
      <c r="T85" s="54" t="e">
        <f t="shared" si="11"/>
        <v>#DIV/0!</v>
      </c>
      <c r="U85" s="54">
        <f t="shared" si="12"/>
        <v>1</v>
      </c>
      <c r="V85" s="54">
        <f t="shared" si="13"/>
        <v>1</v>
      </c>
      <c r="AA85" s="64"/>
    </row>
    <row r="86" spans="2:27" ht="12.75">
      <c r="B86" s="58"/>
      <c r="C86" s="52"/>
      <c r="D86" s="313">
        <f t="shared" si="15"/>
      </c>
      <c r="E86" s="332"/>
      <c r="F86" s="332"/>
      <c r="G86" s="333"/>
      <c r="H86" s="69"/>
      <c r="I86" s="313">
        <f t="shared" si="1"/>
      </c>
      <c r="J86" s="314"/>
      <c r="K86" s="60" t="s">
        <v>25</v>
      </c>
      <c r="L86" s="72"/>
      <c r="M86" s="311">
        <f t="shared" si="3"/>
        <v>0</v>
      </c>
      <c r="N86" s="315"/>
      <c r="O86" s="311">
        <f t="shared" si="9"/>
        <v>0</v>
      </c>
      <c r="P86" s="315"/>
      <c r="Q86" s="311">
        <f t="shared" si="10"/>
        <v>0</v>
      </c>
      <c r="R86" s="312"/>
      <c r="S86" s="153" t="s">
        <v>230</v>
      </c>
      <c r="T86" s="54" t="e">
        <f t="shared" si="11"/>
        <v>#DIV/0!</v>
      </c>
      <c r="U86" s="54">
        <f t="shared" si="12"/>
        <v>1</v>
      </c>
      <c r="V86" s="54">
        <f t="shared" si="13"/>
        <v>1</v>
      </c>
      <c r="AA86" s="64"/>
    </row>
    <row r="87" spans="2:27" ht="12.75">
      <c r="B87" s="58"/>
      <c r="C87" s="52"/>
      <c r="D87" s="313">
        <f t="shared" si="15"/>
      </c>
      <c r="E87" s="332"/>
      <c r="F87" s="332"/>
      <c r="G87" s="333"/>
      <c r="H87" s="69"/>
      <c r="I87" s="313">
        <f t="shared" si="1"/>
      </c>
      <c r="J87" s="314"/>
      <c r="K87" s="60" t="s">
        <v>25</v>
      </c>
      <c r="L87" s="72"/>
      <c r="M87" s="311">
        <f t="shared" si="3"/>
        <v>0</v>
      </c>
      <c r="N87" s="315"/>
      <c r="O87" s="311">
        <f t="shared" si="9"/>
        <v>0</v>
      </c>
      <c r="P87" s="315"/>
      <c r="Q87" s="311">
        <f t="shared" si="10"/>
        <v>0</v>
      </c>
      <c r="R87" s="312"/>
      <c r="S87" s="153" t="s">
        <v>230</v>
      </c>
      <c r="T87" s="54" t="e">
        <f t="shared" si="11"/>
        <v>#DIV/0!</v>
      </c>
      <c r="U87" s="54">
        <f t="shared" si="12"/>
        <v>1</v>
      </c>
      <c r="V87" s="54">
        <f t="shared" si="13"/>
        <v>1</v>
      </c>
      <c r="AA87" s="64"/>
    </row>
    <row r="88" spans="2:27" ht="12.75">
      <c r="B88" s="58"/>
      <c r="C88" s="52"/>
      <c r="D88" s="313">
        <f t="shared" si="15"/>
      </c>
      <c r="E88" s="332"/>
      <c r="F88" s="332"/>
      <c r="G88" s="333"/>
      <c r="H88" s="69"/>
      <c r="I88" s="313">
        <f t="shared" si="1"/>
      </c>
      <c r="J88" s="314"/>
      <c r="K88" s="60" t="s">
        <v>25</v>
      </c>
      <c r="L88" s="72"/>
      <c r="M88" s="311">
        <f t="shared" si="3"/>
        <v>0</v>
      </c>
      <c r="N88" s="315"/>
      <c r="O88" s="311">
        <f aca="true" t="shared" si="16" ref="O88:O112">IF(ISERROR(IF(S88&lt;&gt;"X",0,$O$113*T88)),0,IF(S88&lt;&gt;"X",0,$O$113*T88))</f>
        <v>0</v>
      </c>
      <c r="P88" s="315"/>
      <c r="Q88" s="311">
        <f aca="true" t="shared" si="17" ref="Q88:Q112">M88+O88</f>
        <v>0</v>
      </c>
      <c r="R88" s="312"/>
      <c r="S88" s="153" t="s">
        <v>230</v>
      </c>
      <c r="T88" s="54" t="e">
        <f aca="true" t="shared" si="18" ref="T88:T112">IF(S88="X",(M88/$T$113),0)</f>
        <v>#DIV/0!</v>
      </c>
      <c r="U88" s="54">
        <f aca="true" t="shared" si="19" ref="U88:U112">IF(D88="Centro no valido",2,1)</f>
        <v>1</v>
      </c>
      <c r="V88" s="54">
        <f aca="true" t="shared" si="20" ref="V88:V112">IF(I88="FUNCION NO VALIDA",2,1)</f>
        <v>1</v>
      </c>
      <c r="AA88" s="64"/>
    </row>
    <row r="89" spans="2:27" ht="12.75">
      <c r="B89" s="58"/>
      <c r="C89" s="52"/>
      <c r="D89" s="313">
        <f t="shared" si="15"/>
      </c>
      <c r="E89" s="332"/>
      <c r="F89" s="332"/>
      <c r="G89" s="333"/>
      <c r="H89" s="69"/>
      <c r="I89" s="313">
        <f t="shared" si="1"/>
      </c>
      <c r="J89" s="314"/>
      <c r="K89" s="60" t="s">
        <v>25</v>
      </c>
      <c r="L89" s="72"/>
      <c r="M89" s="311">
        <f t="shared" si="3"/>
        <v>0</v>
      </c>
      <c r="N89" s="315"/>
      <c r="O89" s="311">
        <f t="shared" si="16"/>
        <v>0</v>
      </c>
      <c r="P89" s="315"/>
      <c r="Q89" s="311">
        <f t="shared" si="17"/>
        <v>0</v>
      </c>
      <c r="R89" s="312"/>
      <c r="S89" s="153" t="s">
        <v>230</v>
      </c>
      <c r="T89" s="54" t="e">
        <f t="shared" si="18"/>
        <v>#DIV/0!</v>
      </c>
      <c r="U89" s="54">
        <f t="shared" si="19"/>
        <v>1</v>
      </c>
      <c r="V89" s="54">
        <f t="shared" si="20"/>
        <v>1</v>
      </c>
      <c r="AA89" s="64"/>
    </row>
    <row r="90" spans="2:27" ht="12.75">
      <c r="B90" s="58"/>
      <c r="C90" s="52"/>
      <c r="D90" s="313">
        <f t="shared" si="15"/>
      </c>
      <c r="E90" s="332"/>
      <c r="F90" s="332"/>
      <c r="G90" s="333"/>
      <c r="H90" s="69"/>
      <c r="I90" s="313">
        <f t="shared" si="1"/>
      </c>
      <c r="J90" s="314"/>
      <c r="K90" s="60" t="s">
        <v>25</v>
      </c>
      <c r="L90" s="72"/>
      <c r="M90" s="311">
        <f t="shared" si="3"/>
        <v>0</v>
      </c>
      <c r="N90" s="315"/>
      <c r="O90" s="311">
        <f t="shared" si="16"/>
        <v>0</v>
      </c>
      <c r="P90" s="315"/>
      <c r="Q90" s="311">
        <f t="shared" si="17"/>
        <v>0</v>
      </c>
      <c r="R90" s="312"/>
      <c r="S90" s="153" t="s">
        <v>230</v>
      </c>
      <c r="T90" s="54" t="e">
        <f t="shared" si="18"/>
        <v>#DIV/0!</v>
      </c>
      <c r="U90" s="54">
        <f t="shared" si="19"/>
        <v>1</v>
      </c>
      <c r="V90" s="54">
        <f t="shared" si="20"/>
        <v>1</v>
      </c>
      <c r="AA90" s="64"/>
    </row>
    <row r="91" spans="2:27" ht="12.75">
      <c r="B91" s="58"/>
      <c r="C91" s="52"/>
      <c r="D91" s="313">
        <f t="shared" si="15"/>
      </c>
      <c r="E91" s="332"/>
      <c r="F91" s="332"/>
      <c r="G91" s="333"/>
      <c r="H91" s="69"/>
      <c r="I91" s="313">
        <f t="shared" si="1"/>
      </c>
      <c r="J91" s="314"/>
      <c r="K91" s="60" t="s">
        <v>25</v>
      </c>
      <c r="L91" s="72"/>
      <c r="M91" s="311">
        <f t="shared" si="3"/>
        <v>0</v>
      </c>
      <c r="N91" s="315"/>
      <c r="O91" s="311">
        <f t="shared" si="16"/>
        <v>0</v>
      </c>
      <c r="P91" s="315"/>
      <c r="Q91" s="311">
        <f t="shared" si="17"/>
        <v>0</v>
      </c>
      <c r="R91" s="312"/>
      <c r="S91" s="153" t="s">
        <v>230</v>
      </c>
      <c r="T91" s="54" t="e">
        <f t="shared" si="18"/>
        <v>#DIV/0!</v>
      </c>
      <c r="U91" s="54">
        <f t="shared" si="19"/>
        <v>1</v>
      </c>
      <c r="V91" s="54">
        <f t="shared" si="20"/>
        <v>1</v>
      </c>
      <c r="AA91" s="64"/>
    </row>
    <row r="92" spans="2:27" ht="12.75">
      <c r="B92" s="58"/>
      <c r="C92" s="52"/>
      <c r="D92" s="313">
        <f t="shared" si="15"/>
      </c>
      <c r="E92" s="332"/>
      <c r="F92" s="332"/>
      <c r="G92" s="333"/>
      <c r="H92" s="69"/>
      <c r="I92" s="313">
        <f t="shared" si="1"/>
      </c>
      <c r="J92" s="314"/>
      <c r="K92" s="60" t="s">
        <v>25</v>
      </c>
      <c r="L92" s="72"/>
      <c r="M92" s="311">
        <f t="shared" si="3"/>
        <v>0</v>
      </c>
      <c r="N92" s="315"/>
      <c r="O92" s="311">
        <f t="shared" si="16"/>
        <v>0</v>
      </c>
      <c r="P92" s="315"/>
      <c r="Q92" s="311">
        <f t="shared" si="17"/>
        <v>0</v>
      </c>
      <c r="R92" s="312"/>
      <c r="S92" s="153" t="s">
        <v>230</v>
      </c>
      <c r="T92" s="54" t="e">
        <f t="shared" si="18"/>
        <v>#DIV/0!</v>
      </c>
      <c r="U92" s="54">
        <f t="shared" si="19"/>
        <v>1</v>
      </c>
      <c r="V92" s="54">
        <f t="shared" si="20"/>
        <v>1</v>
      </c>
      <c r="AA92" s="64"/>
    </row>
    <row r="93" spans="2:27" ht="12.75">
      <c r="B93" s="58"/>
      <c r="C93" s="52"/>
      <c r="D93" s="313">
        <f t="shared" si="15"/>
      </c>
      <c r="E93" s="332"/>
      <c r="F93" s="332"/>
      <c r="G93" s="333"/>
      <c r="H93" s="69"/>
      <c r="I93" s="313">
        <f t="shared" si="1"/>
      </c>
      <c r="J93" s="314"/>
      <c r="K93" s="60" t="s">
        <v>25</v>
      </c>
      <c r="L93" s="72"/>
      <c r="M93" s="311">
        <f t="shared" si="3"/>
        <v>0</v>
      </c>
      <c r="N93" s="315"/>
      <c r="O93" s="311">
        <f t="shared" si="16"/>
        <v>0</v>
      </c>
      <c r="P93" s="315"/>
      <c r="Q93" s="311">
        <f t="shared" si="17"/>
        <v>0</v>
      </c>
      <c r="R93" s="312"/>
      <c r="S93" s="153" t="s">
        <v>230</v>
      </c>
      <c r="T93" s="54" t="e">
        <f t="shared" si="18"/>
        <v>#DIV/0!</v>
      </c>
      <c r="U93" s="54">
        <f t="shared" si="19"/>
        <v>1</v>
      </c>
      <c r="V93" s="54">
        <f t="shared" si="20"/>
        <v>1</v>
      </c>
      <c r="AA93" s="64"/>
    </row>
    <row r="94" spans="2:27" ht="12.75">
      <c r="B94" s="58"/>
      <c r="C94" s="52"/>
      <c r="D94" s="313">
        <f t="shared" si="15"/>
      </c>
      <c r="E94" s="332"/>
      <c r="F94" s="332"/>
      <c r="G94" s="333"/>
      <c r="H94" s="69"/>
      <c r="I94" s="313">
        <f t="shared" si="1"/>
      </c>
      <c r="J94" s="314"/>
      <c r="K94" s="60" t="s">
        <v>25</v>
      </c>
      <c r="L94" s="72"/>
      <c r="M94" s="311">
        <f t="shared" si="3"/>
        <v>0</v>
      </c>
      <c r="N94" s="315"/>
      <c r="O94" s="311">
        <f t="shared" si="16"/>
        <v>0</v>
      </c>
      <c r="P94" s="315"/>
      <c r="Q94" s="311">
        <f t="shared" si="17"/>
        <v>0</v>
      </c>
      <c r="R94" s="312"/>
      <c r="S94" s="153" t="s">
        <v>230</v>
      </c>
      <c r="T94" s="54" t="e">
        <f t="shared" si="18"/>
        <v>#DIV/0!</v>
      </c>
      <c r="U94" s="54">
        <f t="shared" si="19"/>
        <v>1</v>
      </c>
      <c r="V94" s="54">
        <f t="shared" si="20"/>
        <v>1</v>
      </c>
      <c r="AA94" s="64"/>
    </row>
    <row r="95" spans="2:27" ht="12.75">
      <c r="B95" s="58"/>
      <c r="C95" s="52"/>
      <c r="D95" s="313">
        <f t="shared" si="15"/>
      </c>
      <c r="E95" s="332"/>
      <c r="F95" s="332"/>
      <c r="G95" s="333"/>
      <c r="H95" s="69"/>
      <c r="I95" s="313">
        <f t="shared" si="1"/>
      </c>
      <c r="J95" s="314"/>
      <c r="K95" s="60" t="s">
        <v>25</v>
      </c>
      <c r="L95" s="72"/>
      <c r="M95" s="311">
        <f t="shared" si="3"/>
        <v>0</v>
      </c>
      <c r="N95" s="315"/>
      <c r="O95" s="311">
        <f t="shared" si="16"/>
        <v>0</v>
      </c>
      <c r="P95" s="315"/>
      <c r="Q95" s="311">
        <f t="shared" si="17"/>
        <v>0</v>
      </c>
      <c r="R95" s="312"/>
      <c r="S95" s="153" t="s">
        <v>230</v>
      </c>
      <c r="T95" s="54" t="e">
        <f t="shared" si="18"/>
        <v>#DIV/0!</v>
      </c>
      <c r="U95" s="54">
        <f t="shared" si="19"/>
        <v>1</v>
      </c>
      <c r="V95" s="54">
        <f t="shared" si="20"/>
        <v>1</v>
      </c>
      <c r="AA95" s="64"/>
    </row>
    <row r="96" spans="2:27" ht="12.75">
      <c r="B96" s="58"/>
      <c r="C96" s="52"/>
      <c r="D96" s="313">
        <f t="shared" si="15"/>
      </c>
      <c r="E96" s="332"/>
      <c r="F96" s="332"/>
      <c r="G96" s="333"/>
      <c r="H96" s="69"/>
      <c r="I96" s="313">
        <f t="shared" si="1"/>
      </c>
      <c r="J96" s="314"/>
      <c r="K96" s="60" t="s">
        <v>25</v>
      </c>
      <c r="L96" s="72"/>
      <c r="M96" s="311">
        <f t="shared" si="3"/>
        <v>0</v>
      </c>
      <c r="N96" s="315"/>
      <c r="O96" s="311">
        <f t="shared" si="16"/>
        <v>0</v>
      </c>
      <c r="P96" s="315"/>
      <c r="Q96" s="311">
        <f t="shared" si="17"/>
        <v>0</v>
      </c>
      <c r="R96" s="312"/>
      <c r="S96" s="153" t="s">
        <v>230</v>
      </c>
      <c r="T96" s="54" t="e">
        <f t="shared" si="18"/>
        <v>#DIV/0!</v>
      </c>
      <c r="U96" s="54">
        <f t="shared" si="19"/>
        <v>1</v>
      </c>
      <c r="V96" s="54">
        <f t="shared" si="20"/>
        <v>1</v>
      </c>
      <c r="AA96" s="64"/>
    </row>
    <row r="97" spans="2:27" ht="12.75">
      <c r="B97" s="58"/>
      <c r="C97" s="52"/>
      <c r="D97" s="313">
        <f t="shared" si="15"/>
      </c>
      <c r="E97" s="332"/>
      <c r="F97" s="332"/>
      <c r="G97" s="333"/>
      <c r="H97" s="69"/>
      <c r="I97" s="313">
        <f t="shared" si="1"/>
      </c>
      <c r="J97" s="314"/>
      <c r="K97" s="60" t="s">
        <v>25</v>
      </c>
      <c r="L97" s="72"/>
      <c r="M97" s="311">
        <f t="shared" si="3"/>
        <v>0</v>
      </c>
      <c r="N97" s="315"/>
      <c r="O97" s="311">
        <f t="shared" si="16"/>
        <v>0</v>
      </c>
      <c r="P97" s="315"/>
      <c r="Q97" s="311">
        <f t="shared" si="17"/>
        <v>0</v>
      </c>
      <c r="R97" s="312"/>
      <c r="S97" s="153" t="s">
        <v>230</v>
      </c>
      <c r="T97" s="54" t="e">
        <f t="shared" si="18"/>
        <v>#DIV/0!</v>
      </c>
      <c r="U97" s="54">
        <f t="shared" si="19"/>
        <v>1</v>
      </c>
      <c r="V97" s="54">
        <f t="shared" si="20"/>
        <v>1</v>
      </c>
      <c r="AA97" s="64"/>
    </row>
    <row r="98" spans="2:27" ht="12.75">
      <c r="B98" s="58"/>
      <c r="C98" s="52"/>
      <c r="D98" s="313">
        <f t="shared" si="15"/>
      </c>
      <c r="E98" s="332"/>
      <c r="F98" s="332"/>
      <c r="G98" s="333"/>
      <c r="H98" s="69"/>
      <c r="I98" s="313">
        <f t="shared" si="1"/>
      </c>
      <c r="J98" s="314"/>
      <c r="K98" s="60" t="s">
        <v>25</v>
      </c>
      <c r="L98" s="72"/>
      <c r="M98" s="311">
        <f t="shared" si="3"/>
        <v>0</v>
      </c>
      <c r="N98" s="315"/>
      <c r="O98" s="311">
        <f t="shared" si="16"/>
        <v>0</v>
      </c>
      <c r="P98" s="315"/>
      <c r="Q98" s="311">
        <f t="shared" si="17"/>
        <v>0</v>
      </c>
      <c r="R98" s="312"/>
      <c r="S98" s="153" t="s">
        <v>230</v>
      </c>
      <c r="T98" s="54" t="e">
        <f t="shared" si="18"/>
        <v>#DIV/0!</v>
      </c>
      <c r="U98" s="54">
        <f t="shared" si="19"/>
        <v>1</v>
      </c>
      <c r="V98" s="54">
        <f t="shared" si="20"/>
        <v>1</v>
      </c>
      <c r="AA98" s="64"/>
    </row>
    <row r="99" spans="2:27" ht="12.75">
      <c r="B99" s="58"/>
      <c r="C99" s="52"/>
      <c r="D99" s="313">
        <f t="shared" si="15"/>
      </c>
      <c r="E99" s="332"/>
      <c r="F99" s="332"/>
      <c r="G99" s="333"/>
      <c r="H99" s="69"/>
      <c r="I99" s="313">
        <f t="shared" si="1"/>
      </c>
      <c r="J99" s="314"/>
      <c r="K99" s="60" t="s">
        <v>25</v>
      </c>
      <c r="L99" s="72"/>
      <c r="M99" s="311">
        <f t="shared" si="3"/>
        <v>0</v>
      </c>
      <c r="N99" s="315"/>
      <c r="O99" s="311">
        <f t="shared" si="16"/>
        <v>0</v>
      </c>
      <c r="P99" s="315"/>
      <c r="Q99" s="311">
        <f t="shared" si="17"/>
        <v>0</v>
      </c>
      <c r="R99" s="312"/>
      <c r="S99" s="153" t="s">
        <v>230</v>
      </c>
      <c r="T99" s="54" t="e">
        <f t="shared" si="18"/>
        <v>#DIV/0!</v>
      </c>
      <c r="U99" s="54">
        <f t="shared" si="19"/>
        <v>1</v>
      </c>
      <c r="V99" s="54">
        <f t="shared" si="20"/>
        <v>1</v>
      </c>
      <c r="AA99" s="64"/>
    </row>
    <row r="100" spans="2:27" ht="12.75">
      <c r="B100" s="58"/>
      <c r="C100" s="52"/>
      <c r="D100" s="313">
        <f t="shared" si="15"/>
      </c>
      <c r="E100" s="332"/>
      <c r="F100" s="332"/>
      <c r="G100" s="333"/>
      <c r="H100" s="69"/>
      <c r="I100" s="313">
        <f t="shared" si="1"/>
      </c>
      <c r="J100" s="314"/>
      <c r="K100" s="60" t="s">
        <v>25</v>
      </c>
      <c r="L100" s="72"/>
      <c r="M100" s="311">
        <f t="shared" si="3"/>
        <v>0</v>
      </c>
      <c r="N100" s="315"/>
      <c r="O100" s="311">
        <f t="shared" si="16"/>
        <v>0</v>
      </c>
      <c r="P100" s="315"/>
      <c r="Q100" s="311">
        <f t="shared" si="17"/>
        <v>0</v>
      </c>
      <c r="R100" s="312"/>
      <c r="S100" s="153" t="s">
        <v>230</v>
      </c>
      <c r="T100" s="54" t="e">
        <f t="shared" si="18"/>
        <v>#DIV/0!</v>
      </c>
      <c r="U100" s="54">
        <f t="shared" si="19"/>
        <v>1</v>
      </c>
      <c r="V100" s="54">
        <f t="shared" si="20"/>
        <v>1</v>
      </c>
      <c r="AA100" s="64"/>
    </row>
    <row r="101" spans="2:27" ht="12.75">
      <c r="B101" s="58"/>
      <c r="C101" s="52"/>
      <c r="D101" s="313">
        <f t="shared" si="15"/>
      </c>
      <c r="E101" s="332"/>
      <c r="F101" s="332"/>
      <c r="G101" s="333"/>
      <c r="H101" s="69"/>
      <c r="I101" s="313">
        <f t="shared" si="1"/>
      </c>
      <c r="J101" s="314"/>
      <c r="K101" s="60" t="s">
        <v>25</v>
      </c>
      <c r="L101" s="72"/>
      <c r="M101" s="311">
        <f t="shared" si="3"/>
        <v>0</v>
      </c>
      <c r="N101" s="315"/>
      <c r="O101" s="311">
        <f t="shared" si="16"/>
        <v>0</v>
      </c>
      <c r="P101" s="315"/>
      <c r="Q101" s="311">
        <f t="shared" si="17"/>
        <v>0</v>
      </c>
      <c r="R101" s="312"/>
      <c r="S101" s="153" t="s">
        <v>230</v>
      </c>
      <c r="T101" s="54" t="e">
        <f t="shared" si="18"/>
        <v>#DIV/0!</v>
      </c>
      <c r="U101" s="54">
        <f t="shared" si="19"/>
        <v>1</v>
      </c>
      <c r="V101" s="54">
        <f t="shared" si="20"/>
        <v>1</v>
      </c>
      <c r="AA101" s="64"/>
    </row>
    <row r="102" spans="2:27" ht="12.75">
      <c r="B102" s="58"/>
      <c r="C102" s="52"/>
      <c r="D102" s="313">
        <f t="shared" si="15"/>
      </c>
      <c r="E102" s="332"/>
      <c r="F102" s="332"/>
      <c r="G102" s="333"/>
      <c r="H102" s="69"/>
      <c r="I102" s="313">
        <f t="shared" si="1"/>
      </c>
      <c r="J102" s="314"/>
      <c r="K102" s="60" t="s">
        <v>25</v>
      </c>
      <c r="L102" s="72"/>
      <c r="M102" s="311">
        <f t="shared" si="3"/>
        <v>0</v>
      </c>
      <c r="N102" s="315"/>
      <c r="O102" s="311">
        <f t="shared" si="16"/>
        <v>0</v>
      </c>
      <c r="P102" s="315"/>
      <c r="Q102" s="311">
        <f t="shared" si="17"/>
        <v>0</v>
      </c>
      <c r="R102" s="312"/>
      <c r="S102" s="153" t="s">
        <v>230</v>
      </c>
      <c r="T102" s="54" t="e">
        <f t="shared" si="18"/>
        <v>#DIV/0!</v>
      </c>
      <c r="U102" s="54">
        <f t="shared" si="19"/>
        <v>1</v>
      </c>
      <c r="V102" s="54">
        <f t="shared" si="20"/>
        <v>1</v>
      </c>
      <c r="AA102" s="64"/>
    </row>
    <row r="103" spans="2:27" ht="12.75">
      <c r="B103" s="58"/>
      <c r="C103" s="52"/>
      <c r="D103" s="313">
        <f t="shared" si="15"/>
      </c>
      <c r="E103" s="332"/>
      <c r="F103" s="332"/>
      <c r="G103" s="333"/>
      <c r="H103" s="69"/>
      <c r="I103" s="313">
        <f t="shared" si="1"/>
      </c>
      <c r="J103" s="314"/>
      <c r="K103" s="60" t="s">
        <v>25</v>
      </c>
      <c r="L103" s="72"/>
      <c r="M103" s="311">
        <f t="shared" si="3"/>
        <v>0</v>
      </c>
      <c r="N103" s="315"/>
      <c r="O103" s="311">
        <f t="shared" si="16"/>
        <v>0</v>
      </c>
      <c r="P103" s="315"/>
      <c r="Q103" s="311">
        <f t="shared" si="17"/>
        <v>0</v>
      </c>
      <c r="R103" s="312"/>
      <c r="S103" s="153" t="s">
        <v>230</v>
      </c>
      <c r="T103" s="54" t="e">
        <f t="shared" si="18"/>
        <v>#DIV/0!</v>
      </c>
      <c r="U103" s="54">
        <f t="shared" si="19"/>
        <v>1</v>
      </c>
      <c r="V103" s="54">
        <f t="shared" si="20"/>
        <v>1</v>
      </c>
      <c r="AA103" s="64"/>
    </row>
    <row r="104" spans="2:27" ht="12.75">
      <c r="B104" s="58"/>
      <c r="C104" s="52"/>
      <c r="D104" s="313">
        <f t="shared" si="15"/>
      </c>
      <c r="E104" s="332"/>
      <c r="F104" s="332"/>
      <c r="G104" s="333"/>
      <c r="H104" s="69"/>
      <c r="I104" s="313">
        <f t="shared" si="1"/>
      </c>
      <c r="J104" s="314"/>
      <c r="K104" s="60" t="s">
        <v>25</v>
      </c>
      <c r="L104" s="72"/>
      <c r="M104" s="311">
        <f t="shared" si="3"/>
        <v>0</v>
      </c>
      <c r="N104" s="315"/>
      <c r="O104" s="311">
        <f t="shared" si="16"/>
        <v>0</v>
      </c>
      <c r="P104" s="315"/>
      <c r="Q104" s="311">
        <f t="shared" si="17"/>
        <v>0</v>
      </c>
      <c r="R104" s="312"/>
      <c r="S104" s="153" t="s">
        <v>230</v>
      </c>
      <c r="T104" s="54" t="e">
        <f t="shared" si="18"/>
        <v>#DIV/0!</v>
      </c>
      <c r="U104" s="54">
        <f t="shared" si="19"/>
        <v>1</v>
      </c>
      <c r="V104" s="54">
        <f t="shared" si="20"/>
        <v>1</v>
      </c>
      <c r="AA104" s="64"/>
    </row>
    <row r="105" spans="2:27" ht="12.75">
      <c r="B105" s="58"/>
      <c r="C105" s="52"/>
      <c r="D105" s="203">
        <f t="shared" si="15"/>
      </c>
      <c r="E105" s="204"/>
      <c r="F105" s="204"/>
      <c r="G105" s="205"/>
      <c r="H105" s="69"/>
      <c r="I105" s="313">
        <f t="shared" si="1"/>
      </c>
      <c r="J105" s="314"/>
      <c r="K105" s="60" t="s">
        <v>25</v>
      </c>
      <c r="L105" s="72"/>
      <c r="M105" s="311">
        <f t="shared" si="3"/>
        <v>0</v>
      </c>
      <c r="N105" s="315"/>
      <c r="O105" s="311">
        <f t="shared" si="16"/>
        <v>0</v>
      </c>
      <c r="P105" s="315"/>
      <c r="Q105" s="311">
        <f t="shared" si="17"/>
        <v>0</v>
      </c>
      <c r="R105" s="312"/>
      <c r="S105" s="153" t="s">
        <v>230</v>
      </c>
      <c r="T105" s="54" t="e">
        <f t="shared" si="18"/>
        <v>#DIV/0!</v>
      </c>
      <c r="U105" s="54">
        <f t="shared" si="19"/>
        <v>1</v>
      </c>
      <c r="V105" s="54">
        <f t="shared" si="20"/>
        <v>1</v>
      </c>
      <c r="AA105" s="64"/>
    </row>
    <row r="106" spans="2:27" ht="12.75">
      <c r="B106" s="58"/>
      <c r="C106" s="52"/>
      <c r="D106" s="203">
        <f t="shared" si="15"/>
      </c>
      <c r="E106" s="204"/>
      <c r="F106" s="204"/>
      <c r="G106" s="205"/>
      <c r="H106" s="69"/>
      <c r="I106" s="313">
        <f t="shared" si="1"/>
      </c>
      <c r="J106" s="314"/>
      <c r="K106" s="60" t="s">
        <v>25</v>
      </c>
      <c r="L106" s="72"/>
      <c r="M106" s="311">
        <f t="shared" si="3"/>
        <v>0</v>
      </c>
      <c r="N106" s="315"/>
      <c r="O106" s="311">
        <f t="shared" si="16"/>
        <v>0</v>
      </c>
      <c r="P106" s="315"/>
      <c r="Q106" s="311">
        <f t="shared" si="17"/>
        <v>0</v>
      </c>
      <c r="R106" s="312"/>
      <c r="S106" s="153" t="s">
        <v>230</v>
      </c>
      <c r="T106" s="54" t="e">
        <f t="shared" si="18"/>
        <v>#DIV/0!</v>
      </c>
      <c r="U106" s="54">
        <f t="shared" si="19"/>
        <v>1</v>
      </c>
      <c r="V106" s="54">
        <f t="shared" si="20"/>
        <v>1</v>
      </c>
      <c r="AA106" s="64"/>
    </row>
    <row r="107" spans="2:27" ht="12.75">
      <c r="B107" s="58"/>
      <c r="C107" s="52"/>
      <c r="D107" s="203">
        <f t="shared" si="15"/>
      </c>
      <c r="E107" s="204"/>
      <c r="F107" s="204"/>
      <c r="G107" s="205"/>
      <c r="H107" s="69"/>
      <c r="I107" s="313">
        <f t="shared" si="1"/>
      </c>
      <c r="J107" s="314"/>
      <c r="K107" s="60" t="s">
        <v>25</v>
      </c>
      <c r="L107" s="72"/>
      <c r="M107" s="311">
        <f t="shared" si="3"/>
        <v>0</v>
      </c>
      <c r="N107" s="315"/>
      <c r="O107" s="311">
        <f t="shared" si="16"/>
        <v>0</v>
      </c>
      <c r="P107" s="315"/>
      <c r="Q107" s="311">
        <f t="shared" si="17"/>
        <v>0</v>
      </c>
      <c r="R107" s="312"/>
      <c r="S107" s="153" t="s">
        <v>230</v>
      </c>
      <c r="T107" s="54" t="e">
        <f t="shared" si="18"/>
        <v>#DIV/0!</v>
      </c>
      <c r="U107" s="54">
        <f t="shared" si="19"/>
        <v>1</v>
      </c>
      <c r="V107" s="54">
        <f t="shared" si="20"/>
        <v>1</v>
      </c>
      <c r="AA107" s="64"/>
    </row>
    <row r="108" spans="2:27" ht="12.75">
      <c r="B108" s="58"/>
      <c r="C108" s="52"/>
      <c r="D108" s="203">
        <f>UPPER(IF(C108=0,"",IF(ISERROR(VLOOKUP(C108,Centros,2,FALSE)),"Centro no valido",VLOOKUP(C108,Centros,2,FALSE))))</f>
      </c>
      <c r="E108" s="204"/>
      <c r="F108" s="204"/>
      <c r="G108" s="205"/>
      <c r="H108" s="69"/>
      <c r="I108" s="313">
        <f t="shared" si="1"/>
      </c>
      <c r="J108" s="314"/>
      <c r="K108" s="60" t="s">
        <v>25</v>
      </c>
      <c r="L108" s="72"/>
      <c r="M108" s="311">
        <f t="shared" si="3"/>
        <v>0</v>
      </c>
      <c r="N108" s="315"/>
      <c r="O108" s="311">
        <f t="shared" si="16"/>
        <v>0</v>
      </c>
      <c r="P108" s="315"/>
      <c r="Q108" s="311">
        <f t="shared" si="17"/>
        <v>0</v>
      </c>
      <c r="R108" s="312"/>
      <c r="S108" s="153" t="s">
        <v>230</v>
      </c>
      <c r="T108" s="54" t="e">
        <f t="shared" si="18"/>
        <v>#DIV/0!</v>
      </c>
      <c r="U108" s="54">
        <f t="shared" si="19"/>
        <v>1</v>
      </c>
      <c r="V108" s="54">
        <f t="shared" si="20"/>
        <v>1</v>
      </c>
      <c r="AA108" s="64"/>
    </row>
    <row r="109" spans="2:27" ht="12.75">
      <c r="B109" s="58"/>
      <c r="C109" s="52"/>
      <c r="D109" s="203">
        <f>UPPER(IF(C109=0,"",IF(ISERROR(VLOOKUP(C109,Centros,2,FALSE)),"Centro no valido",VLOOKUP(C109,Centros,2,FALSE))))</f>
      </c>
      <c r="E109" s="204"/>
      <c r="F109" s="204"/>
      <c r="G109" s="205"/>
      <c r="H109" s="69"/>
      <c r="I109" s="313">
        <f t="shared" si="1"/>
      </c>
      <c r="J109" s="314"/>
      <c r="K109" s="60" t="s">
        <v>25</v>
      </c>
      <c r="L109" s="72"/>
      <c r="M109" s="311">
        <f t="shared" si="3"/>
        <v>0</v>
      </c>
      <c r="N109" s="315"/>
      <c r="O109" s="311">
        <f t="shared" si="16"/>
        <v>0</v>
      </c>
      <c r="P109" s="315"/>
      <c r="Q109" s="311">
        <f t="shared" si="17"/>
        <v>0</v>
      </c>
      <c r="R109" s="312"/>
      <c r="S109" s="153" t="s">
        <v>230</v>
      </c>
      <c r="T109" s="54" t="e">
        <f t="shared" si="18"/>
        <v>#DIV/0!</v>
      </c>
      <c r="U109" s="54">
        <f t="shared" si="19"/>
        <v>1</v>
      </c>
      <c r="V109" s="54">
        <f t="shared" si="20"/>
        <v>1</v>
      </c>
      <c r="AA109" s="64"/>
    </row>
    <row r="110" spans="2:29" ht="12.75">
      <c r="B110" s="58"/>
      <c r="C110" s="52"/>
      <c r="D110" s="203">
        <f>UPPER(IF(C110=0,"",IF(ISERROR(VLOOKUP(C110,Centros,2,FALSE)),"Centro no valido",VLOOKUP(C110,Centros,2,FALSE))))</f>
      </c>
      <c r="E110" s="204"/>
      <c r="F110" s="204"/>
      <c r="G110" s="205"/>
      <c r="H110" s="69"/>
      <c r="I110" s="313">
        <f t="shared" si="1"/>
      </c>
      <c r="J110" s="314"/>
      <c r="K110" s="60" t="s">
        <v>25</v>
      </c>
      <c r="L110" s="72"/>
      <c r="M110" s="311">
        <f t="shared" si="3"/>
        <v>0</v>
      </c>
      <c r="N110" s="315"/>
      <c r="O110" s="311">
        <f t="shared" si="16"/>
        <v>0</v>
      </c>
      <c r="P110" s="315"/>
      <c r="Q110" s="311">
        <f t="shared" si="17"/>
        <v>0</v>
      </c>
      <c r="R110" s="312"/>
      <c r="S110" s="153" t="s">
        <v>230</v>
      </c>
      <c r="T110" s="54" t="e">
        <f t="shared" si="18"/>
        <v>#DIV/0!</v>
      </c>
      <c r="U110" s="54">
        <f t="shared" si="19"/>
        <v>1</v>
      </c>
      <c r="V110" s="54">
        <f t="shared" si="20"/>
        <v>1</v>
      </c>
      <c r="Z110" s="64">
        <f>COUNTIF(C12:C112,"&gt;0")</f>
        <v>0</v>
      </c>
      <c r="AA110" s="98" t="s">
        <v>220</v>
      </c>
      <c r="AB110" s="54">
        <f>IF(AVERAGE(AB111:AB112)=1,1,2)</f>
        <v>1</v>
      </c>
      <c r="AC110" s="54">
        <v>1</v>
      </c>
    </row>
    <row r="111" spans="2:29" ht="12.75">
      <c r="B111" s="58"/>
      <c r="C111" s="52"/>
      <c r="D111" s="203">
        <f>UPPER(IF(C111=0,"",IF(ISERROR(VLOOKUP(C111,Centros,2,FALSE)),"Centro no valido",VLOOKUP(C111,Centros,2,FALSE))))</f>
      </c>
      <c r="E111" s="204"/>
      <c r="F111" s="204"/>
      <c r="G111" s="205"/>
      <c r="H111" s="69"/>
      <c r="I111" s="313">
        <f t="shared" si="1"/>
      </c>
      <c r="J111" s="314"/>
      <c r="K111" s="60" t="s">
        <v>25</v>
      </c>
      <c r="L111" s="72"/>
      <c r="M111" s="311">
        <f t="shared" si="3"/>
        <v>0</v>
      </c>
      <c r="N111" s="315"/>
      <c r="O111" s="311">
        <f t="shared" si="16"/>
        <v>0</v>
      </c>
      <c r="P111" s="315"/>
      <c r="Q111" s="311">
        <f t="shared" si="17"/>
        <v>0</v>
      </c>
      <c r="R111" s="312"/>
      <c r="S111" s="153" t="s">
        <v>230</v>
      </c>
      <c r="T111" s="54" t="e">
        <f t="shared" si="18"/>
        <v>#DIV/0!</v>
      </c>
      <c r="U111" s="54">
        <f t="shared" si="19"/>
        <v>1</v>
      </c>
      <c r="V111" s="54">
        <f t="shared" si="20"/>
        <v>1</v>
      </c>
      <c r="Z111" s="64">
        <f>COUNTIF(H12:H112,"&gt;0")</f>
        <v>0</v>
      </c>
      <c r="AA111" s="98" t="s">
        <v>63</v>
      </c>
      <c r="AB111" s="54">
        <f>IF(Z110-Z111=0,1,2)</f>
        <v>1</v>
      </c>
      <c r="AC111" s="54">
        <v>1</v>
      </c>
    </row>
    <row r="112" spans="2:29" ht="13.5" thickBot="1">
      <c r="B112" s="58"/>
      <c r="C112" s="53"/>
      <c r="D112" s="207">
        <f>UPPER(IF(C112=0,"",IF(ISERROR(VLOOKUP(C112,Centros,2,FALSE)),"Centro no valido",VLOOKUP(C112,Centros,2,FALSE))))</f>
      </c>
      <c r="E112" s="208"/>
      <c r="F112" s="208"/>
      <c r="G112" s="209"/>
      <c r="H112" s="70"/>
      <c r="I112" s="207">
        <f t="shared" si="1"/>
      </c>
      <c r="J112" s="210" t="str">
        <f>IF(I112=0,"",IF(ISERROR(VLOOKUP(I112,Centros,2,FALSE)),"Centro no valido",VLOOKUP(I112,Centros,2,FALSE)))</f>
        <v>Centro no valido</v>
      </c>
      <c r="K112" s="60" t="s">
        <v>25</v>
      </c>
      <c r="L112" s="73"/>
      <c r="M112" s="327">
        <f t="shared" si="3"/>
        <v>0</v>
      </c>
      <c r="N112" s="328"/>
      <c r="O112" s="327">
        <f t="shared" si="16"/>
        <v>0</v>
      </c>
      <c r="P112" s="328"/>
      <c r="Q112" s="327">
        <f t="shared" si="17"/>
        <v>0</v>
      </c>
      <c r="R112" s="329"/>
      <c r="S112" s="153" t="s">
        <v>230</v>
      </c>
      <c r="T112" s="54" t="e">
        <f t="shared" si="18"/>
        <v>#DIV/0!</v>
      </c>
      <c r="U112" s="54">
        <f t="shared" si="19"/>
        <v>1</v>
      </c>
      <c r="V112" s="54">
        <f t="shared" si="20"/>
        <v>1</v>
      </c>
      <c r="Z112" s="64">
        <f>COUNTIF(L12:L112,"&gt;0")</f>
        <v>0</v>
      </c>
      <c r="AA112" s="98" t="s">
        <v>62</v>
      </c>
      <c r="AB112" s="54">
        <f>IF(+Z110-Z112=0,1,2)</f>
        <v>1</v>
      </c>
      <c r="AC112" s="54">
        <v>1</v>
      </c>
    </row>
    <row r="113" spans="2:29" ht="13.5" hidden="1" thickBot="1">
      <c r="B113" s="58"/>
      <c r="C113" s="60"/>
      <c r="D113" s="60"/>
      <c r="E113" s="60"/>
      <c r="F113" s="60"/>
      <c r="G113" s="60"/>
      <c r="H113" s="60"/>
      <c r="I113" s="60"/>
      <c r="J113" s="60"/>
      <c r="K113" s="60"/>
      <c r="L113" s="80" t="s">
        <v>60</v>
      </c>
      <c r="M113" s="330">
        <f>Captura!M39</f>
        <v>10000</v>
      </c>
      <c r="N113" s="331"/>
      <c r="O113" s="330">
        <f>Captura!O39</f>
        <v>0</v>
      </c>
      <c r="P113" s="331"/>
      <c r="Q113" s="201">
        <f>M113+O113</f>
        <v>10000</v>
      </c>
      <c r="R113" s="202"/>
      <c r="S113" s="59"/>
      <c r="T113" s="167">
        <f>SUMIF(S12:S112,"X",M12:N112)</f>
        <v>0</v>
      </c>
      <c r="AA113" s="98" t="s">
        <v>61</v>
      </c>
      <c r="AB113" s="54">
        <f>IF(AB115=0,1,2)</f>
        <v>2</v>
      </c>
      <c r="AC113" s="54">
        <v>1</v>
      </c>
    </row>
    <row r="114" spans="2:28" ht="13.5" thickBot="1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7"/>
      <c r="T114" s="54">
        <f>COUNTIF(Q12:R112,"&gt;0")</f>
        <v>0</v>
      </c>
      <c r="AB114" s="169">
        <f>SUM(Q12:R112)</f>
        <v>0</v>
      </c>
    </row>
    <row r="115" spans="20:28" ht="12.75">
      <c r="T115" s="169"/>
      <c r="AB115" s="170">
        <f>+AB114-Q113</f>
        <v>-10000</v>
      </c>
    </row>
    <row r="116" ht="12.75"/>
    <row r="117" ht="12.75"/>
  </sheetData>
  <sheetProtection/>
  <mergeCells count="512">
    <mergeCell ref="D98:G98"/>
    <mergeCell ref="D103:G103"/>
    <mergeCell ref="D104:G104"/>
    <mergeCell ref="D99:G99"/>
    <mergeCell ref="D100:G100"/>
    <mergeCell ref="D101:G101"/>
    <mergeCell ref="D102:G102"/>
    <mergeCell ref="D92:G92"/>
    <mergeCell ref="D93:G93"/>
    <mergeCell ref="D94:G94"/>
    <mergeCell ref="D95:G95"/>
    <mergeCell ref="D96:G96"/>
    <mergeCell ref="D97:G97"/>
    <mergeCell ref="D86:G86"/>
    <mergeCell ref="D87:G87"/>
    <mergeCell ref="D88:G88"/>
    <mergeCell ref="D89:G89"/>
    <mergeCell ref="D90:G90"/>
    <mergeCell ref="D91:G91"/>
    <mergeCell ref="D80:G80"/>
    <mergeCell ref="D81:G81"/>
    <mergeCell ref="D82:G82"/>
    <mergeCell ref="D83:G83"/>
    <mergeCell ref="D84:G84"/>
    <mergeCell ref="D85:G85"/>
    <mergeCell ref="D74:G74"/>
    <mergeCell ref="D75:G75"/>
    <mergeCell ref="D76:G76"/>
    <mergeCell ref="D77:G77"/>
    <mergeCell ref="D78:G78"/>
    <mergeCell ref="D79:G79"/>
    <mergeCell ref="D68:G68"/>
    <mergeCell ref="D69:G69"/>
    <mergeCell ref="D70:G70"/>
    <mergeCell ref="D71:G71"/>
    <mergeCell ref="D72:G72"/>
    <mergeCell ref="D73:G73"/>
    <mergeCell ref="D62:G62"/>
    <mergeCell ref="D63:G63"/>
    <mergeCell ref="D64:G64"/>
    <mergeCell ref="D65:G65"/>
    <mergeCell ref="D66:G66"/>
    <mergeCell ref="D67:G67"/>
    <mergeCell ref="D56:G56"/>
    <mergeCell ref="D57:G57"/>
    <mergeCell ref="D58:G58"/>
    <mergeCell ref="D59:G59"/>
    <mergeCell ref="D60:G60"/>
    <mergeCell ref="D61:G61"/>
    <mergeCell ref="D50:G50"/>
    <mergeCell ref="D51:G51"/>
    <mergeCell ref="D52:G52"/>
    <mergeCell ref="D53:G53"/>
    <mergeCell ref="D54:G54"/>
    <mergeCell ref="D55:G55"/>
    <mergeCell ref="D44:G44"/>
    <mergeCell ref="D45:G45"/>
    <mergeCell ref="D46:G46"/>
    <mergeCell ref="D47:G47"/>
    <mergeCell ref="D48:G48"/>
    <mergeCell ref="D49:G49"/>
    <mergeCell ref="D38:G38"/>
    <mergeCell ref="D39:G39"/>
    <mergeCell ref="D40:G40"/>
    <mergeCell ref="D41:G41"/>
    <mergeCell ref="D42:G42"/>
    <mergeCell ref="D43:G43"/>
    <mergeCell ref="Q103:R103"/>
    <mergeCell ref="Q104:R104"/>
    <mergeCell ref="D30:G30"/>
    <mergeCell ref="D31:G31"/>
    <mergeCell ref="D32:G32"/>
    <mergeCell ref="D35:G35"/>
    <mergeCell ref="D33:G33"/>
    <mergeCell ref="D34:G34"/>
    <mergeCell ref="D36:G36"/>
    <mergeCell ref="D37:G37"/>
    <mergeCell ref="Q97:R97"/>
    <mergeCell ref="Q98:R98"/>
    <mergeCell ref="Q99:R99"/>
    <mergeCell ref="Q100:R100"/>
    <mergeCell ref="Q101:R101"/>
    <mergeCell ref="Q102:R102"/>
    <mergeCell ref="Q91:R91"/>
    <mergeCell ref="Q92:R92"/>
    <mergeCell ref="Q93:R93"/>
    <mergeCell ref="Q94:R94"/>
    <mergeCell ref="Q95:R95"/>
    <mergeCell ref="Q96:R96"/>
    <mergeCell ref="Q85:R85"/>
    <mergeCell ref="Q86:R86"/>
    <mergeCell ref="Q87:R87"/>
    <mergeCell ref="Q88:R88"/>
    <mergeCell ref="Q89:R89"/>
    <mergeCell ref="Q90:R90"/>
    <mergeCell ref="Q79:R79"/>
    <mergeCell ref="Q80:R80"/>
    <mergeCell ref="Q81:R81"/>
    <mergeCell ref="Q82:R82"/>
    <mergeCell ref="Q83:R83"/>
    <mergeCell ref="Q84:R84"/>
    <mergeCell ref="Q73:R73"/>
    <mergeCell ref="Q74:R74"/>
    <mergeCell ref="Q75:R75"/>
    <mergeCell ref="Q76:R76"/>
    <mergeCell ref="Q77:R77"/>
    <mergeCell ref="Q78:R78"/>
    <mergeCell ref="Q67:R67"/>
    <mergeCell ref="Q68:R68"/>
    <mergeCell ref="Q69:R69"/>
    <mergeCell ref="Q70:R70"/>
    <mergeCell ref="Q71:R71"/>
    <mergeCell ref="Q72:R72"/>
    <mergeCell ref="Q61:R61"/>
    <mergeCell ref="Q62:R62"/>
    <mergeCell ref="Q63:R63"/>
    <mergeCell ref="Q64:R64"/>
    <mergeCell ref="Q65:R65"/>
    <mergeCell ref="Q66:R66"/>
    <mergeCell ref="Q55:R55"/>
    <mergeCell ref="Q56:R56"/>
    <mergeCell ref="Q57:R57"/>
    <mergeCell ref="Q58:R58"/>
    <mergeCell ref="Q59:R59"/>
    <mergeCell ref="Q60:R60"/>
    <mergeCell ref="Q49:R49"/>
    <mergeCell ref="Q50:R50"/>
    <mergeCell ref="Q51:R51"/>
    <mergeCell ref="Q52:R52"/>
    <mergeCell ref="Q53:R53"/>
    <mergeCell ref="Q54:R54"/>
    <mergeCell ref="Q43:R43"/>
    <mergeCell ref="Q44:R44"/>
    <mergeCell ref="Q45:R45"/>
    <mergeCell ref="Q46:R46"/>
    <mergeCell ref="Q47:R47"/>
    <mergeCell ref="Q48:R48"/>
    <mergeCell ref="Q37:R37"/>
    <mergeCell ref="Q38:R38"/>
    <mergeCell ref="Q39:R39"/>
    <mergeCell ref="Q40:R40"/>
    <mergeCell ref="Q41:R41"/>
    <mergeCell ref="Q42:R42"/>
    <mergeCell ref="Q31:R31"/>
    <mergeCell ref="Q32:R32"/>
    <mergeCell ref="Q33:R33"/>
    <mergeCell ref="Q34:R34"/>
    <mergeCell ref="Q35:R35"/>
    <mergeCell ref="Q36:R36"/>
    <mergeCell ref="O102:P102"/>
    <mergeCell ref="O103:P103"/>
    <mergeCell ref="O104:P104"/>
    <mergeCell ref="Q24:R24"/>
    <mergeCell ref="Q25:R25"/>
    <mergeCell ref="Q26:R26"/>
    <mergeCell ref="Q27:R27"/>
    <mergeCell ref="Q28:R28"/>
    <mergeCell ref="Q29:R29"/>
    <mergeCell ref="Q30:R30"/>
    <mergeCell ref="O96:P96"/>
    <mergeCell ref="O97:P97"/>
    <mergeCell ref="O98:P98"/>
    <mergeCell ref="O99:P99"/>
    <mergeCell ref="O100:P100"/>
    <mergeCell ref="O101:P101"/>
    <mergeCell ref="O90:P90"/>
    <mergeCell ref="O91:P91"/>
    <mergeCell ref="O92:P92"/>
    <mergeCell ref="O93:P93"/>
    <mergeCell ref="O94:P94"/>
    <mergeCell ref="O95:P95"/>
    <mergeCell ref="O84:P84"/>
    <mergeCell ref="O85:P85"/>
    <mergeCell ref="O86:P86"/>
    <mergeCell ref="O87:P87"/>
    <mergeCell ref="O88:P88"/>
    <mergeCell ref="O89:P89"/>
    <mergeCell ref="O78:P78"/>
    <mergeCell ref="O79:P79"/>
    <mergeCell ref="O80:P80"/>
    <mergeCell ref="O81:P81"/>
    <mergeCell ref="O82:P82"/>
    <mergeCell ref="O83:P83"/>
    <mergeCell ref="O72:P72"/>
    <mergeCell ref="O73:P73"/>
    <mergeCell ref="O74:P74"/>
    <mergeCell ref="O75:P75"/>
    <mergeCell ref="O76:P76"/>
    <mergeCell ref="O77:P77"/>
    <mergeCell ref="O66:P66"/>
    <mergeCell ref="O67:P67"/>
    <mergeCell ref="O68:P68"/>
    <mergeCell ref="O69:P69"/>
    <mergeCell ref="O70:P70"/>
    <mergeCell ref="O71:P71"/>
    <mergeCell ref="O60:P60"/>
    <mergeCell ref="O61:P61"/>
    <mergeCell ref="O62:P62"/>
    <mergeCell ref="O63:P63"/>
    <mergeCell ref="O64:P64"/>
    <mergeCell ref="O65:P65"/>
    <mergeCell ref="O54:P54"/>
    <mergeCell ref="O55:P55"/>
    <mergeCell ref="O56:P56"/>
    <mergeCell ref="O57:P57"/>
    <mergeCell ref="O58:P58"/>
    <mergeCell ref="O59:P59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O35:P35"/>
    <mergeCell ref="M101:N101"/>
    <mergeCell ref="M102:N102"/>
    <mergeCell ref="M103:N103"/>
    <mergeCell ref="M104:N104"/>
    <mergeCell ref="O24:P24"/>
    <mergeCell ref="O25:P25"/>
    <mergeCell ref="O26:P26"/>
    <mergeCell ref="O27:P27"/>
    <mergeCell ref="O28:P28"/>
    <mergeCell ref="O29:P29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I104:J104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Q19:R19"/>
    <mergeCell ref="Q20:R20"/>
    <mergeCell ref="Q17:R17"/>
    <mergeCell ref="Q18:R18"/>
    <mergeCell ref="Q112:R112"/>
    <mergeCell ref="M113:N113"/>
    <mergeCell ref="O113:P113"/>
    <mergeCell ref="Q113:R113"/>
    <mergeCell ref="M33:N33"/>
    <mergeCell ref="M34:N34"/>
    <mergeCell ref="D112:G112"/>
    <mergeCell ref="I112:J112"/>
    <mergeCell ref="M112:N112"/>
    <mergeCell ref="O112:P112"/>
    <mergeCell ref="D20:G20"/>
    <mergeCell ref="I20:J20"/>
    <mergeCell ref="M20:N20"/>
    <mergeCell ref="O20:P20"/>
    <mergeCell ref="I24:J24"/>
    <mergeCell ref="I25:J25"/>
    <mergeCell ref="O19:P19"/>
    <mergeCell ref="D18:G18"/>
    <mergeCell ref="I18:J18"/>
    <mergeCell ref="M18:N18"/>
    <mergeCell ref="O18:P18"/>
    <mergeCell ref="D19:G19"/>
    <mergeCell ref="I19:J19"/>
    <mergeCell ref="M19:N19"/>
    <mergeCell ref="Q16:R16"/>
    <mergeCell ref="D15:G15"/>
    <mergeCell ref="I15:J15"/>
    <mergeCell ref="M15:N15"/>
    <mergeCell ref="O15:P15"/>
    <mergeCell ref="D16:G16"/>
    <mergeCell ref="I16:J16"/>
    <mergeCell ref="M16:N16"/>
    <mergeCell ref="O16:P16"/>
    <mergeCell ref="Q15:R15"/>
    <mergeCell ref="D14:G14"/>
    <mergeCell ref="I14:J14"/>
    <mergeCell ref="M14:N14"/>
    <mergeCell ref="O14:P14"/>
    <mergeCell ref="Q14:R14"/>
    <mergeCell ref="D13:G13"/>
    <mergeCell ref="I13:J13"/>
    <mergeCell ref="M13:N13"/>
    <mergeCell ref="O13:P13"/>
    <mergeCell ref="M11:N11"/>
    <mergeCell ref="O11:P11"/>
    <mergeCell ref="Q11:R11"/>
    <mergeCell ref="M12:N12"/>
    <mergeCell ref="O12:P12"/>
    <mergeCell ref="D17:G17"/>
    <mergeCell ref="I17:J17"/>
    <mergeCell ref="M17:N17"/>
    <mergeCell ref="O17:P17"/>
    <mergeCell ref="Q13:R13"/>
    <mergeCell ref="Q21:R21"/>
    <mergeCell ref="C10:C11"/>
    <mergeCell ref="D10:G11"/>
    <mergeCell ref="L10:L11"/>
    <mergeCell ref="H10:H11"/>
    <mergeCell ref="I10:J11"/>
    <mergeCell ref="M10:R10"/>
    <mergeCell ref="D12:G12"/>
    <mergeCell ref="I12:J12"/>
    <mergeCell ref="Q12:R12"/>
    <mergeCell ref="D22:G22"/>
    <mergeCell ref="I22:J22"/>
    <mergeCell ref="M22:N22"/>
    <mergeCell ref="O22:P22"/>
    <mergeCell ref="C5:R5"/>
    <mergeCell ref="C6:R6"/>
    <mergeCell ref="D21:G21"/>
    <mergeCell ref="I21:J21"/>
    <mergeCell ref="M21:N21"/>
    <mergeCell ref="O21:P21"/>
    <mergeCell ref="Q106:R106"/>
    <mergeCell ref="D105:G105"/>
    <mergeCell ref="I105:J105"/>
    <mergeCell ref="M105:N105"/>
    <mergeCell ref="O105:P105"/>
    <mergeCell ref="Q22:R22"/>
    <mergeCell ref="I23:J23"/>
    <mergeCell ref="M23:N23"/>
    <mergeCell ref="O23:P23"/>
    <mergeCell ref="Q23:R23"/>
    <mergeCell ref="Q107:R107"/>
    <mergeCell ref="D107:G107"/>
    <mergeCell ref="I107:J107"/>
    <mergeCell ref="M107:N107"/>
    <mergeCell ref="O107:P107"/>
    <mergeCell ref="Q105:R105"/>
    <mergeCell ref="D106:G106"/>
    <mergeCell ref="I106:J106"/>
    <mergeCell ref="M106:N106"/>
    <mergeCell ref="O106:P106"/>
    <mergeCell ref="Q108:R108"/>
    <mergeCell ref="D109:G109"/>
    <mergeCell ref="I109:J109"/>
    <mergeCell ref="M109:N109"/>
    <mergeCell ref="O109:P109"/>
    <mergeCell ref="Q109:R109"/>
    <mergeCell ref="D108:G108"/>
    <mergeCell ref="I108:J108"/>
    <mergeCell ref="M108:N108"/>
    <mergeCell ref="O108:P108"/>
    <mergeCell ref="Q110:R110"/>
    <mergeCell ref="Q111:R111"/>
    <mergeCell ref="D111:G111"/>
    <mergeCell ref="I111:J111"/>
    <mergeCell ref="M111:N111"/>
    <mergeCell ref="O111:P111"/>
    <mergeCell ref="D110:G110"/>
    <mergeCell ref="I110:J110"/>
    <mergeCell ref="M110:N110"/>
    <mergeCell ref="O110:P110"/>
  </mergeCells>
  <conditionalFormatting sqref="M113:P113">
    <cfRule type="cellIs" priority="1" dxfId="5" operator="greaterThan" stopIfTrue="1">
      <formula>0</formula>
    </cfRule>
  </conditionalFormatting>
  <conditionalFormatting sqref="D12:G12">
    <cfRule type="expression" priority="2" dxfId="8" stopIfTrue="1">
      <formula>$U$12=2</formula>
    </cfRule>
  </conditionalFormatting>
  <conditionalFormatting sqref="E105:G112 D13:G22 D23:D112 E23:G29">
    <cfRule type="expression" priority="3" dxfId="8" stopIfTrue="1">
      <formula>$U13=2</formula>
    </cfRule>
  </conditionalFormatting>
  <conditionalFormatting sqref="J12:J22 I112:J112 I12:I111">
    <cfRule type="expression" priority="4" dxfId="8" stopIfTrue="1">
      <formula>$V12=2</formula>
    </cfRule>
  </conditionalFormatting>
  <conditionalFormatting sqref="L12:L112">
    <cfRule type="expression" priority="5" dxfId="5" stopIfTrue="1">
      <formula>AND($AB$112=1,$AB$113=1)</formula>
    </cfRule>
  </conditionalFormatting>
  <conditionalFormatting sqref="H12:H112">
    <cfRule type="expression" priority="6" dxfId="5" stopIfTrue="1">
      <formula>$AB$111=1</formula>
    </cfRule>
  </conditionalFormatting>
  <conditionalFormatting sqref="C12:C112">
    <cfRule type="expression" priority="7" dxfId="5" stopIfTrue="1">
      <formula>$AB$110=1</formula>
    </cfRule>
    <cfRule type="cellIs" priority="8" dxfId="4" operator="equal" stopIfTrue="1">
      <formula>519</formula>
    </cfRule>
  </conditionalFormatting>
  <dataValidations count="1">
    <dataValidation operator="greaterThan" allowBlank="1" showInputMessage="1" showErrorMessage="1" sqref="M113:P113"/>
  </dataValidations>
  <printOptions/>
  <pageMargins left="0.75" right="0.75" top="1" bottom="1" header="0" footer="0"/>
  <pageSetup fitToHeight="1" fitToWidth="1" horizontalDpi="300" verticalDpi="300" orientation="landscape" paperSize="9" scale="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5:AN112"/>
  <sheetViews>
    <sheetView showGridLines="0" showRowColHeaders="0" showZeros="0" zoomScalePageLayoutView="0" workbookViewId="0" topLeftCell="A1">
      <pane ySplit="7" topLeftCell="A9" activePane="bottomLeft" state="frozen"/>
      <selection pane="topLeft" activeCell="A1" sqref="A1"/>
      <selection pane="bottomLeft" activeCell="E12" sqref="E12:Q12"/>
    </sheetView>
  </sheetViews>
  <sheetFormatPr defaultColWidth="3.28125" defaultRowHeight="12.75"/>
  <cols>
    <col min="1" max="13" width="3.28125" style="0" customWidth="1"/>
    <col min="14" max="14" width="3.57421875" style="0" customWidth="1"/>
    <col min="15" max="17" width="3.28125" style="0" customWidth="1"/>
    <col min="18" max="19" width="3.7109375" style="0" customWidth="1"/>
    <col min="20" max="37" width="3.28125" style="0" customWidth="1"/>
    <col min="38" max="38" width="7.8515625" style="0" customWidth="1"/>
    <col min="39" max="39" width="3.28125" style="0" customWidth="1"/>
    <col min="40" max="40" width="15.7109375" style="0" customWidth="1"/>
  </cols>
  <sheetData>
    <row r="5" spans="3:37" ht="12.75">
      <c r="C5" s="1" t="s">
        <v>0</v>
      </c>
      <c r="AC5" s="268" t="s">
        <v>36</v>
      </c>
      <c r="AD5" s="269"/>
      <c r="AE5" s="269"/>
      <c r="AF5" s="269"/>
      <c r="AG5" s="269"/>
      <c r="AH5" s="269"/>
      <c r="AI5" s="269"/>
      <c r="AJ5" s="269"/>
      <c r="AK5" s="270"/>
    </row>
    <row r="6" spans="2:37" ht="20.25">
      <c r="B6" s="340" t="s">
        <v>232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C6" s="305">
        <f>DAY(Captura!E8)</f>
        <v>31</v>
      </c>
      <c r="AD6" s="306"/>
      <c r="AE6" s="307"/>
      <c r="AF6" s="305">
        <f>MONTH(Captura!E8)</f>
        <v>1</v>
      </c>
      <c r="AG6" s="306"/>
      <c r="AH6" s="307"/>
      <c r="AI6" s="308">
        <f>YEAR(Captura!E8)</f>
        <v>2012</v>
      </c>
      <c r="AJ6" s="309"/>
      <c r="AK6" s="310"/>
    </row>
    <row r="7" ht="4.5" customHeight="1"/>
    <row r="8" ht="4.5" customHeight="1"/>
    <row r="9" spans="2:37" ht="12.75">
      <c r="B9" s="245" t="s">
        <v>13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7"/>
    </row>
    <row r="10" spans="2:37" ht="12.75" customHeight="1">
      <c r="B10" s="334" t="s">
        <v>14</v>
      </c>
      <c r="C10" s="335"/>
      <c r="D10" s="336"/>
      <c r="E10" s="273" t="s">
        <v>15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5"/>
      <c r="R10" s="273" t="s">
        <v>41</v>
      </c>
      <c r="S10" s="275"/>
      <c r="T10" s="233" t="s">
        <v>12</v>
      </c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5"/>
    </row>
    <row r="11" spans="2:37" ht="12.75">
      <c r="B11" s="337"/>
      <c r="C11" s="338"/>
      <c r="D11" s="339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8"/>
      <c r="R11" s="276"/>
      <c r="S11" s="278"/>
      <c r="T11" s="233" t="s">
        <v>16</v>
      </c>
      <c r="U11" s="234"/>
      <c r="V11" s="234"/>
      <c r="W11" s="234"/>
      <c r="X11" s="234"/>
      <c r="Y11" s="235"/>
      <c r="Z11" s="233" t="s">
        <v>17</v>
      </c>
      <c r="AA11" s="234"/>
      <c r="AB11" s="234"/>
      <c r="AC11" s="234"/>
      <c r="AD11" s="235"/>
      <c r="AE11" s="233" t="s">
        <v>18</v>
      </c>
      <c r="AF11" s="234"/>
      <c r="AG11" s="234"/>
      <c r="AH11" s="234"/>
      <c r="AI11" s="234"/>
      <c r="AJ11" s="234"/>
      <c r="AK11" s="235"/>
    </row>
    <row r="12" spans="1:40" ht="14.25" customHeight="1">
      <c r="A12">
        <v>1</v>
      </c>
      <c r="B12" s="255">
        <f>Anexo!C12</f>
        <v>0</v>
      </c>
      <c r="C12" s="256"/>
      <c r="D12" s="257"/>
      <c r="E12" s="258">
        <f>Anexo!D12</f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60"/>
      <c r="R12" s="258">
        <f>Anexo!H12</f>
        <v>0</v>
      </c>
      <c r="S12" s="260"/>
      <c r="T12" s="261">
        <f>Anexo!M12</f>
        <v>0</v>
      </c>
      <c r="U12" s="262"/>
      <c r="V12" s="262"/>
      <c r="W12" s="262"/>
      <c r="X12" s="262"/>
      <c r="Y12" s="263"/>
      <c r="Z12" s="261">
        <f>Anexo!O12</f>
        <v>0</v>
      </c>
      <c r="AA12" s="262"/>
      <c r="AB12" s="262"/>
      <c r="AC12" s="262"/>
      <c r="AD12" s="263"/>
      <c r="AE12" s="261">
        <f>Anexo!Q12</f>
        <v>0</v>
      </c>
      <c r="AF12" s="262"/>
      <c r="AG12" s="262"/>
      <c r="AH12" s="262"/>
      <c r="AI12" s="262"/>
      <c r="AJ12" s="262"/>
      <c r="AK12" s="263"/>
      <c r="AL12" s="20"/>
      <c r="AN12">
        <f>COUNTIF(AE12:AK112,"&gt;0")</f>
        <v>0</v>
      </c>
    </row>
    <row r="13" spans="1:38" ht="14.25" customHeight="1">
      <c r="A13">
        <v>2</v>
      </c>
      <c r="B13" s="255">
        <f>Anexo!C13</f>
        <v>0</v>
      </c>
      <c r="C13" s="256"/>
      <c r="D13" s="257"/>
      <c r="E13" s="258">
        <f>Anexo!D13</f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258">
        <f>Anexo!H13</f>
        <v>0</v>
      </c>
      <c r="S13" s="260"/>
      <c r="T13" s="261">
        <f>Anexo!M13</f>
        <v>0</v>
      </c>
      <c r="U13" s="262"/>
      <c r="V13" s="262"/>
      <c r="W13" s="262"/>
      <c r="X13" s="262"/>
      <c r="Y13" s="263"/>
      <c r="Z13" s="261">
        <f>Anexo!O13</f>
        <v>0</v>
      </c>
      <c r="AA13" s="262"/>
      <c r="AB13" s="262"/>
      <c r="AC13" s="262"/>
      <c r="AD13" s="263"/>
      <c r="AE13" s="261">
        <f>Anexo!Q13</f>
        <v>0</v>
      </c>
      <c r="AF13" s="262"/>
      <c r="AG13" s="262"/>
      <c r="AH13" s="262"/>
      <c r="AI13" s="262"/>
      <c r="AJ13" s="262"/>
      <c r="AK13" s="263"/>
      <c r="AL13" s="20"/>
    </row>
    <row r="14" spans="1:39" ht="14.25" customHeight="1">
      <c r="A14">
        <v>3</v>
      </c>
      <c r="B14" s="255">
        <f>Anexo!C14</f>
        <v>0</v>
      </c>
      <c r="C14" s="256"/>
      <c r="D14" s="257"/>
      <c r="E14" s="258">
        <f>Anexo!D14</f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60"/>
      <c r="R14" s="258">
        <f>Anexo!H14</f>
        <v>0</v>
      </c>
      <c r="S14" s="260"/>
      <c r="T14" s="261">
        <f>Anexo!M14</f>
        <v>0</v>
      </c>
      <c r="U14" s="262"/>
      <c r="V14" s="262"/>
      <c r="W14" s="262"/>
      <c r="X14" s="262"/>
      <c r="Y14" s="263"/>
      <c r="Z14" s="261">
        <f>Anexo!O14</f>
        <v>0</v>
      </c>
      <c r="AA14" s="262"/>
      <c r="AB14" s="262"/>
      <c r="AC14" s="262"/>
      <c r="AD14" s="263"/>
      <c r="AE14" s="261">
        <f>Anexo!Q14</f>
        <v>0</v>
      </c>
      <c r="AF14" s="262"/>
      <c r="AG14" s="262"/>
      <c r="AH14" s="262"/>
      <c r="AI14" s="262"/>
      <c r="AJ14" s="262"/>
      <c r="AK14" s="263"/>
      <c r="AL14" s="20"/>
      <c r="AM14">
        <f aca="true" t="shared" si="0" ref="AM14:AM20">IF(B14=0,"",IF(ISERROR(VLOOKUP(B14,Centros,2,FALSE)),2,VLOOKUP(B14,Centros,2,FALSE)))</f>
      </c>
    </row>
    <row r="15" spans="1:39" ht="14.25" customHeight="1">
      <c r="A15">
        <v>4</v>
      </c>
      <c r="B15" s="255">
        <f>Anexo!C15</f>
        <v>0</v>
      </c>
      <c r="C15" s="256"/>
      <c r="D15" s="257"/>
      <c r="E15" s="258">
        <f>Anexo!D15</f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60"/>
      <c r="R15" s="258">
        <f>Anexo!H15</f>
        <v>0</v>
      </c>
      <c r="S15" s="260"/>
      <c r="T15" s="261">
        <f>Anexo!M15</f>
        <v>0</v>
      </c>
      <c r="U15" s="262"/>
      <c r="V15" s="262"/>
      <c r="W15" s="262"/>
      <c r="X15" s="262"/>
      <c r="Y15" s="263"/>
      <c r="Z15" s="261">
        <f>Anexo!O15</f>
        <v>0</v>
      </c>
      <c r="AA15" s="262"/>
      <c r="AB15" s="262"/>
      <c r="AC15" s="262"/>
      <c r="AD15" s="263"/>
      <c r="AE15" s="261">
        <f>Anexo!Q15</f>
        <v>0</v>
      </c>
      <c r="AF15" s="262"/>
      <c r="AG15" s="262"/>
      <c r="AH15" s="262"/>
      <c r="AI15" s="262"/>
      <c r="AJ15" s="262"/>
      <c r="AK15" s="263"/>
      <c r="AL15" s="20"/>
      <c r="AM15">
        <f t="shared" si="0"/>
      </c>
    </row>
    <row r="16" spans="1:39" ht="14.25" customHeight="1">
      <c r="A16">
        <v>5</v>
      </c>
      <c r="B16" s="255">
        <f>Anexo!C16</f>
        <v>0</v>
      </c>
      <c r="C16" s="256"/>
      <c r="D16" s="257"/>
      <c r="E16" s="258">
        <f>Anexo!D16</f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60"/>
      <c r="R16" s="258">
        <f>Anexo!H16</f>
        <v>0</v>
      </c>
      <c r="S16" s="260"/>
      <c r="T16" s="261">
        <f>Anexo!M16</f>
        <v>0</v>
      </c>
      <c r="U16" s="262"/>
      <c r="V16" s="262"/>
      <c r="W16" s="262"/>
      <c r="X16" s="262"/>
      <c r="Y16" s="263"/>
      <c r="Z16" s="261">
        <f>Anexo!O16</f>
        <v>0</v>
      </c>
      <c r="AA16" s="262"/>
      <c r="AB16" s="262"/>
      <c r="AC16" s="262"/>
      <c r="AD16" s="263"/>
      <c r="AE16" s="261">
        <f>Anexo!Q16</f>
        <v>0</v>
      </c>
      <c r="AF16" s="262"/>
      <c r="AG16" s="262"/>
      <c r="AH16" s="262"/>
      <c r="AI16" s="262"/>
      <c r="AJ16" s="262"/>
      <c r="AK16" s="263"/>
      <c r="AL16" s="20"/>
      <c r="AM16">
        <f t="shared" si="0"/>
      </c>
    </row>
    <row r="17" spans="1:39" ht="14.25" customHeight="1">
      <c r="A17">
        <v>6</v>
      </c>
      <c r="B17" s="255">
        <f>Anexo!C17</f>
        <v>0</v>
      </c>
      <c r="C17" s="256"/>
      <c r="D17" s="257"/>
      <c r="E17" s="258">
        <f>Anexo!D17</f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58">
        <f>Anexo!H17</f>
        <v>0</v>
      </c>
      <c r="S17" s="260"/>
      <c r="T17" s="261">
        <f>Anexo!M17</f>
        <v>0</v>
      </c>
      <c r="U17" s="262"/>
      <c r="V17" s="262"/>
      <c r="W17" s="262"/>
      <c r="X17" s="262"/>
      <c r="Y17" s="263"/>
      <c r="Z17" s="261">
        <f>Anexo!O17</f>
        <v>0</v>
      </c>
      <c r="AA17" s="262"/>
      <c r="AB17" s="262"/>
      <c r="AC17" s="262"/>
      <c r="AD17" s="263"/>
      <c r="AE17" s="261">
        <f>Anexo!Q17</f>
        <v>0</v>
      </c>
      <c r="AF17" s="262"/>
      <c r="AG17" s="262"/>
      <c r="AH17" s="262"/>
      <c r="AI17" s="262"/>
      <c r="AJ17" s="262"/>
      <c r="AK17" s="263"/>
      <c r="AL17" s="20"/>
      <c r="AM17">
        <f t="shared" si="0"/>
      </c>
    </row>
    <row r="18" spans="1:39" ht="14.25" customHeight="1">
      <c r="A18">
        <v>7</v>
      </c>
      <c r="B18" s="255">
        <f>Anexo!C18</f>
        <v>0</v>
      </c>
      <c r="C18" s="256"/>
      <c r="D18" s="257"/>
      <c r="E18" s="258">
        <f>Anexo!D18</f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60"/>
      <c r="R18" s="258">
        <f>Anexo!H18</f>
        <v>0</v>
      </c>
      <c r="S18" s="260"/>
      <c r="T18" s="261">
        <f>Anexo!M18</f>
        <v>0</v>
      </c>
      <c r="U18" s="262"/>
      <c r="V18" s="262"/>
      <c r="W18" s="262"/>
      <c r="X18" s="262"/>
      <c r="Y18" s="263"/>
      <c r="Z18" s="261">
        <f>Anexo!O18</f>
        <v>0</v>
      </c>
      <c r="AA18" s="262"/>
      <c r="AB18" s="262"/>
      <c r="AC18" s="262"/>
      <c r="AD18" s="263"/>
      <c r="AE18" s="261">
        <f>Anexo!Q18</f>
        <v>0</v>
      </c>
      <c r="AF18" s="262"/>
      <c r="AG18" s="262"/>
      <c r="AH18" s="262"/>
      <c r="AI18" s="262"/>
      <c r="AJ18" s="262"/>
      <c r="AK18" s="263"/>
      <c r="AL18" s="20"/>
      <c r="AM18">
        <f t="shared" si="0"/>
      </c>
    </row>
    <row r="19" spans="1:39" ht="14.25" customHeight="1">
      <c r="A19">
        <v>8</v>
      </c>
      <c r="B19" s="255">
        <f>Anexo!C19</f>
        <v>0</v>
      </c>
      <c r="C19" s="256"/>
      <c r="D19" s="257"/>
      <c r="E19" s="258">
        <f>Anexo!D19</f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258">
        <f>Anexo!H19</f>
        <v>0</v>
      </c>
      <c r="S19" s="260"/>
      <c r="T19" s="261">
        <f>Anexo!M19</f>
        <v>0</v>
      </c>
      <c r="U19" s="262"/>
      <c r="V19" s="262"/>
      <c r="W19" s="262"/>
      <c r="X19" s="262"/>
      <c r="Y19" s="263"/>
      <c r="Z19" s="261">
        <f>Anexo!O19</f>
        <v>0</v>
      </c>
      <c r="AA19" s="262"/>
      <c r="AB19" s="262"/>
      <c r="AC19" s="262"/>
      <c r="AD19" s="263"/>
      <c r="AE19" s="261">
        <f>Anexo!Q19</f>
        <v>0</v>
      </c>
      <c r="AF19" s="262"/>
      <c r="AG19" s="262"/>
      <c r="AH19" s="262"/>
      <c r="AI19" s="262"/>
      <c r="AJ19" s="262"/>
      <c r="AK19" s="263"/>
      <c r="AL19" s="20"/>
      <c r="AM19">
        <f t="shared" si="0"/>
      </c>
    </row>
    <row r="20" spans="1:39" ht="14.25" customHeight="1">
      <c r="A20">
        <v>9</v>
      </c>
      <c r="B20" s="255">
        <f>Anexo!C20</f>
        <v>0</v>
      </c>
      <c r="C20" s="256"/>
      <c r="D20" s="257"/>
      <c r="E20" s="258">
        <f>Anexo!D20</f>
      </c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60"/>
      <c r="R20" s="258">
        <f>Anexo!H20</f>
        <v>0</v>
      </c>
      <c r="S20" s="260"/>
      <c r="T20" s="261">
        <f>Anexo!M20</f>
        <v>0</v>
      </c>
      <c r="U20" s="262"/>
      <c r="V20" s="262"/>
      <c r="W20" s="262"/>
      <c r="X20" s="262"/>
      <c r="Y20" s="263"/>
      <c r="Z20" s="261">
        <f>Anexo!O20</f>
        <v>0</v>
      </c>
      <c r="AA20" s="262"/>
      <c r="AB20" s="262"/>
      <c r="AC20" s="262"/>
      <c r="AD20" s="263"/>
      <c r="AE20" s="261">
        <f>Anexo!Q20</f>
        <v>0</v>
      </c>
      <c r="AF20" s="262"/>
      <c r="AG20" s="262"/>
      <c r="AH20" s="262"/>
      <c r="AI20" s="262"/>
      <c r="AJ20" s="262"/>
      <c r="AK20" s="263"/>
      <c r="AL20" s="20"/>
      <c r="AM20">
        <f t="shared" si="0"/>
      </c>
    </row>
    <row r="21" spans="1:38" ht="14.25" customHeight="1">
      <c r="A21">
        <v>10</v>
      </c>
      <c r="B21" s="255">
        <f>Anexo!C21</f>
        <v>0</v>
      </c>
      <c r="C21" s="256"/>
      <c r="D21" s="257"/>
      <c r="E21" s="258">
        <f>Anexo!D21</f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60"/>
      <c r="R21" s="258">
        <f>Anexo!H21</f>
        <v>0</v>
      </c>
      <c r="S21" s="260"/>
      <c r="T21" s="261">
        <f>Anexo!M21</f>
        <v>0</v>
      </c>
      <c r="U21" s="262"/>
      <c r="V21" s="262"/>
      <c r="W21" s="262"/>
      <c r="X21" s="262"/>
      <c r="Y21" s="263"/>
      <c r="Z21" s="261">
        <f>Anexo!O21</f>
        <v>0</v>
      </c>
      <c r="AA21" s="262"/>
      <c r="AB21" s="262"/>
      <c r="AC21" s="262"/>
      <c r="AD21" s="263"/>
      <c r="AE21" s="261">
        <f>Anexo!Q21</f>
        <v>0</v>
      </c>
      <c r="AF21" s="262"/>
      <c r="AG21" s="262"/>
      <c r="AH21" s="262"/>
      <c r="AI21" s="262"/>
      <c r="AJ21" s="262"/>
      <c r="AK21" s="263"/>
      <c r="AL21" s="20"/>
    </row>
    <row r="22" spans="1:38" ht="14.25" customHeight="1">
      <c r="A22">
        <v>11</v>
      </c>
      <c r="B22" s="255">
        <f>Anexo!C22</f>
        <v>0</v>
      </c>
      <c r="C22" s="256"/>
      <c r="D22" s="257"/>
      <c r="E22" s="258">
        <f>Anexo!D22</f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/>
      <c r="R22" s="258">
        <f>Anexo!H22</f>
        <v>0</v>
      </c>
      <c r="S22" s="260"/>
      <c r="T22" s="261">
        <f>Anexo!M22</f>
        <v>0</v>
      </c>
      <c r="U22" s="262"/>
      <c r="V22" s="262"/>
      <c r="W22" s="262"/>
      <c r="X22" s="262"/>
      <c r="Y22" s="263"/>
      <c r="Z22" s="261">
        <f>Anexo!O22</f>
        <v>0</v>
      </c>
      <c r="AA22" s="262"/>
      <c r="AB22" s="262"/>
      <c r="AC22" s="262"/>
      <c r="AD22" s="263"/>
      <c r="AE22" s="261">
        <f>Anexo!Q22</f>
        <v>0</v>
      </c>
      <c r="AF22" s="262"/>
      <c r="AG22" s="262"/>
      <c r="AH22" s="262"/>
      <c r="AI22" s="262"/>
      <c r="AJ22" s="262"/>
      <c r="AK22" s="263"/>
      <c r="AL22" s="20"/>
    </row>
    <row r="23" spans="1:38" ht="14.25" customHeight="1">
      <c r="A23">
        <v>12</v>
      </c>
      <c r="B23" s="255">
        <f>Anexo!C23</f>
        <v>0</v>
      </c>
      <c r="C23" s="256"/>
      <c r="D23" s="257"/>
      <c r="E23" s="258">
        <f>Anexo!D23</f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60"/>
      <c r="R23" s="258">
        <f>Anexo!H23</f>
        <v>0</v>
      </c>
      <c r="S23" s="260"/>
      <c r="T23" s="261">
        <f>Anexo!M23</f>
        <v>0</v>
      </c>
      <c r="U23" s="262"/>
      <c r="V23" s="262"/>
      <c r="W23" s="262"/>
      <c r="X23" s="262"/>
      <c r="Y23" s="263"/>
      <c r="Z23" s="261">
        <f>Anexo!O23</f>
        <v>0</v>
      </c>
      <c r="AA23" s="262"/>
      <c r="AB23" s="262"/>
      <c r="AC23" s="262"/>
      <c r="AD23" s="263"/>
      <c r="AE23" s="261">
        <f>Anexo!Q23</f>
        <v>0</v>
      </c>
      <c r="AF23" s="262"/>
      <c r="AG23" s="262"/>
      <c r="AH23" s="262"/>
      <c r="AI23" s="262"/>
      <c r="AJ23" s="262"/>
      <c r="AK23" s="263"/>
      <c r="AL23" s="20"/>
    </row>
    <row r="24" spans="1:38" ht="14.25" customHeight="1">
      <c r="A24">
        <v>13</v>
      </c>
      <c r="B24" s="255">
        <f>Anexo!C24</f>
        <v>0</v>
      </c>
      <c r="C24" s="256"/>
      <c r="D24" s="257"/>
      <c r="E24" s="258">
        <f>Anexo!D24</f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60"/>
      <c r="R24" s="258">
        <f>Anexo!H24</f>
        <v>0</v>
      </c>
      <c r="S24" s="260"/>
      <c r="T24" s="261">
        <f>Anexo!M24</f>
        <v>0</v>
      </c>
      <c r="U24" s="262"/>
      <c r="V24" s="262"/>
      <c r="W24" s="262"/>
      <c r="X24" s="262"/>
      <c r="Y24" s="263"/>
      <c r="Z24" s="261">
        <f>Anexo!O24</f>
        <v>0</v>
      </c>
      <c r="AA24" s="262"/>
      <c r="AB24" s="262"/>
      <c r="AC24" s="262"/>
      <c r="AD24" s="263"/>
      <c r="AE24" s="261">
        <f>Anexo!Q24</f>
        <v>0</v>
      </c>
      <c r="AF24" s="262"/>
      <c r="AG24" s="262"/>
      <c r="AH24" s="262"/>
      <c r="AI24" s="262"/>
      <c r="AJ24" s="262"/>
      <c r="AK24" s="263"/>
      <c r="AL24" s="20"/>
    </row>
    <row r="25" spans="1:38" ht="14.25" customHeight="1">
      <c r="A25">
        <v>14</v>
      </c>
      <c r="B25" s="255">
        <f>Anexo!C25</f>
        <v>0</v>
      </c>
      <c r="C25" s="256"/>
      <c r="D25" s="257"/>
      <c r="E25" s="258">
        <f>Anexo!D25</f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60"/>
      <c r="R25" s="258">
        <f>Anexo!H25</f>
        <v>0</v>
      </c>
      <c r="S25" s="260"/>
      <c r="T25" s="261">
        <f>Anexo!M25</f>
        <v>0</v>
      </c>
      <c r="U25" s="262"/>
      <c r="V25" s="262"/>
      <c r="W25" s="262"/>
      <c r="X25" s="262"/>
      <c r="Y25" s="263"/>
      <c r="Z25" s="261">
        <f>Anexo!O25</f>
        <v>0</v>
      </c>
      <c r="AA25" s="262"/>
      <c r="AB25" s="262"/>
      <c r="AC25" s="262"/>
      <c r="AD25" s="263"/>
      <c r="AE25" s="261">
        <f>Anexo!Q25</f>
        <v>0</v>
      </c>
      <c r="AF25" s="262"/>
      <c r="AG25" s="262"/>
      <c r="AH25" s="262"/>
      <c r="AI25" s="262"/>
      <c r="AJ25" s="262"/>
      <c r="AK25" s="263"/>
      <c r="AL25" s="20"/>
    </row>
    <row r="26" spans="1:38" ht="14.25" customHeight="1">
      <c r="A26">
        <v>15</v>
      </c>
      <c r="B26" s="255">
        <f>Anexo!C26</f>
        <v>0</v>
      </c>
      <c r="C26" s="256"/>
      <c r="D26" s="257"/>
      <c r="E26" s="258">
        <f>Anexo!D26</f>
      </c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60"/>
      <c r="R26" s="258">
        <f>Anexo!H26</f>
        <v>0</v>
      </c>
      <c r="S26" s="260"/>
      <c r="T26" s="261">
        <f>Anexo!M26</f>
        <v>0</v>
      </c>
      <c r="U26" s="262"/>
      <c r="V26" s="262"/>
      <c r="W26" s="262"/>
      <c r="X26" s="262"/>
      <c r="Y26" s="263"/>
      <c r="Z26" s="261">
        <f>Anexo!O26</f>
        <v>0</v>
      </c>
      <c r="AA26" s="262"/>
      <c r="AB26" s="262"/>
      <c r="AC26" s="262"/>
      <c r="AD26" s="263"/>
      <c r="AE26" s="261">
        <f>Anexo!Q26</f>
        <v>0</v>
      </c>
      <c r="AF26" s="262"/>
      <c r="AG26" s="262"/>
      <c r="AH26" s="262"/>
      <c r="AI26" s="262"/>
      <c r="AJ26" s="262"/>
      <c r="AK26" s="263"/>
      <c r="AL26" s="20"/>
    </row>
    <row r="27" spans="1:38" ht="14.25" customHeight="1">
      <c r="A27">
        <v>16</v>
      </c>
      <c r="B27" s="255">
        <f>Anexo!C27</f>
        <v>0</v>
      </c>
      <c r="C27" s="256"/>
      <c r="D27" s="257"/>
      <c r="E27" s="258">
        <f>Anexo!D27</f>
      </c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60"/>
      <c r="R27" s="258">
        <f>Anexo!H27</f>
        <v>0</v>
      </c>
      <c r="S27" s="260"/>
      <c r="T27" s="261">
        <f>Anexo!M27</f>
        <v>0</v>
      </c>
      <c r="U27" s="262"/>
      <c r="V27" s="262"/>
      <c r="W27" s="262"/>
      <c r="X27" s="262"/>
      <c r="Y27" s="263"/>
      <c r="Z27" s="261">
        <f>Anexo!O27</f>
        <v>0</v>
      </c>
      <c r="AA27" s="262"/>
      <c r="AB27" s="262"/>
      <c r="AC27" s="262"/>
      <c r="AD27" s="263"/>
      <c r="AE27" s="261">
        <f>Anexo!Q27</f>
        <v>0</v>
      </c>
      <c r="AF27" s="262"/>
      <c r="AG27" s="262"/>
      <c r="AH27" s="262"/>
      <c r="AI27" s="262"/>
      <c r="AJ27" s="262"/>
      <c r="AK27" s="263"/>
      <c r="AL27" s="20"/>
    </row>
    <row r="28" spans="1:38" ht="14.25" customHeight="1">
      <c r="A28">
        <v>17</v>
      </c>
      <c r="B28" s="255">
        <f>Anexo!C28</f>
        <v>0</v>
      </c>
      <c r="C28" s="256"/>
      <c r="D28" s="257"/>
      <c r="E28" s="258">
        <f>Anexo!D28</f>
      </c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60"/>
      <c r="R28" s="258">
        <f>Anexo!H28</f>
        <v>0</v>
      </c>
      <c r="S28" s="260"/>
      <c r="T28" s="261">
        <f>Anexo!M28</f>
        <v>0</v>
      </c>
      <c r="U28" s="262"/>
      <c r="V28" s="262"/>
      <c r="W28" s="262"/>
      <c r="X28" s="262"/>
      <c r="Y28" s="263"/>
      <c r="Z28" s="261">
        <f>Anexo!O28</f>
        <v>0</v>
      </c>
      <c r="AA28" s="262"/>
      <c r="AB28" s="262"/>
      <c r="AC28" s="262"/>
      <c r="AD28" s="263"/>
      <c r="AE28" s="261">
        <f>Anexo!Q28</f>
        <v>0</v>
      </c>
      <c r="AF28" s="262"/>
      <c r="AG28" s="262"/>
      <c r="AH28" s="262"/>
      <c r="AI28" s="262"/>
      <c r="AJ28" s="262"/>
      <c r="AK28" s="263"/>
      <c r="AL28" s="20"/>
    </row>
    <row r="29" spans="1:38" ht="14.25" customHeight="1">
      <c r="A29">
        <v>18</v>
      </c>
      <c r="B29" s="255">
        <f>Anexo!C29</f>
        <v>0</v>
      </c>
      <c r="C29" s="256"/>
      <c r="D29" s="257"/>
      <c r="E29" s="258">
        <f>Anexo!D29</f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258">
        <f>Anexo!H29</f>
        <v>0</v>
      </c>
      <c r="S29" s="260"/>
      <c r="T29" s="261">
        <f>Anexo!M29</f>
        <v>0</v>
      </c>
      <c r="U29" s="262"/>
      <c r="V29" s="262"/>
      <c r="W29" s="262"/>
      <c r="X29" s="262"/>
      <c r="Y29" s="263"/>
      <c r="Z29" s="261">
        <f>Anexo!O29</f>
        <v>0</v>
      </c>
      <c r="AA29" s="262"/>
      <c r="AB29" s="262"/>
      <c r="AC29" s="262"/>
      <c r="AD29" s="263"/>
      <c r="AE29" s="261">
        <f>Anexo!Q29</f>
        <v>0</v>
      </c>
      <c r="AF29" s="262"/>
      <c r="AG29" s="262"/>
      <c r="AH29" s="262"/>
      <c r="AI29" s="262"/>
      <c r="AJ29" s="262"/>
      <c r="AK29" s="263"/>
      <c r="AL29" s="20"/>
    </row>
    <row r="30" spans="1:38" ht="14.25" customHeight="1">
      <c r="A30">
        <v>19</v>
      </c>
      <c r="B30" s="255">
        <f>Anexo!C30</f>
        <v>0</v>
      </c>
      <c r="C30" s="256"/>
      <c r="D30" s="257"/>
      <c r="E30" s="258">
        <f>Anexo!D30</f>
      </c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60"/>
      <c r="R30" s="258">
        <f>Anexo!H30</f>
        <v>0</v>
      </c>
      <c r="S30" s="260"/>
      <c r="T30" s="261">
        <f>Anexo!M30</f>
        <v>0</v>
      </c>
      <c r="U30" s="262"/>
      <c r="V30" s="262"/>
      <c r="W30" s="262"/>
      <c r="X30" s="262"/>
      <c r="Y30" s="263"/>
      <c r="Z30" s="261">
        <f>Anexo!O30</f>
        <v>0</v>
      </c>
      <c r="AA30" s="262"/>
      <c r="AB30" s="262"/>
      <c r="AC30" s="262"/>
      <c r="AD30" s="263"/>
      <c r="AE30" s="261">
        <f>Anexo!Q30</f>
        <v>0</v>
      </c>
      <c r="AF30" s="262"/>
      <c r="AG30" s="262"/>
      <c r="AH30" s="262"/>
      <c r="AI30" s="262"/>
      <c r="AJ30" s="262"/>
      <c r="AK30" s="263"/>
      <c r="AL30" s="20"/>
    </row>
    <row r="31" spans="1:39" ht="14.25" customHeight="1">
      <c r="A31">
        <v>20</v>
      </c>
      <c r="B31" s="255">
        <f>Anexo!C31</f>
        <v>0</v>
      </c>
      <c r="C31" s="256"/>
      <c r="D31" s="257"/>
      <c r="E31" s="258">
        <f>Anexo!D31</f>
      </c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60"/>
      <c r="R31" s="258">
        <f>Anexo!H31</f>
        <v>0</v>
      </c>
      <c r="S31" s="260"/>
      <c r="T31" s="261">
        <f>Anexo!M31</f>
        <v>0</v>
      </c>
      <c r="U31" s="262"/>
      <c r="V31" s="262"/>
      <c r="W31" s="262"/>
      <c r="X31" s="262"/>
      <c r="Y31" s="263"/>
      <c r="Z31" s="261">
        <f>Anexo!O31</f>
        <v>0</v>
      </c>
      <c r="AA31" s="262"/>
      <c r="AB31" s="262"/>
      <c r="AC31" s="262"/>
      <c r="AD31" s="263"/>
      <c r="AE31" s="261">
        <f>Anexo!Q31</f>
        <v>0</v>
      </c>
      <c r="AF31" s="262"/>
      <c r="AG31" s="262"/>
      <c r="AH31" s="262"/>
      <c r="AI31" s="262"/>
      <c r="AJ31" s="262"/>
      <c r="AK31" s="263"/>
      <c r="AL31" s="20"/>
      <c r="AM31">
        <f>IF(B31=0,"",IF(ISERROR(VLOOKUP(B31,Centros,2,FALSE)),2,VLOOKUP(B31,Centros,2,FALSE)))</f>
      </c>
    </row>
    <row r="32" spans="1:37" ht="14.25" customHeight="1">
      <c r="A32">
        <v>21</v>
      </c>
      <c r="B32" s="255">
        <f>Anexo!C32</f>
        <v>0</v>
      </c>
      <c r="C32" s="256"/>
      <c r="D32" s="257"/>
      <c r="E32" s="258">
        <f>Anexo!D32</f>
      </c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/>
      <c r="R32" s="258">
        <f>Anexo!H32</f>
        <v>0</v>
      </c>
      <c r="S32" s="260"/>
      <c r="T32" s="261">
        <f>Anexo!M32</f>
        <v>0</v>
      </c>
      <c r="U32" s="262"/>
      <c r="V32" s="262"/>
      <c r="W32" s="262"/>
      <c r="X32" s="262"/>
      <c r="Y32" s="263"/>
      <c r="Z32" s="261">
        <f>Anexo!O32</f>
        <v>0</v>
      </c>
      <c r="AA32" s="262"/>
      <c r="AB32" s="262"/>
      <c r="AC32" s="262"/>
      <c r="AD32" s="263"/>
      <c r="AE32" s="261">
        <f>Anexo!Q32</f>
        <v>0</v>
      </c>
      <c r="AF32" s="262"/>
      <c r="AG32" s="262"/>
      <c r="AH32" s="262"/>
      <c r="AI32" s="262"/>
      <c r="AJ32" s="262"/>
      <c r="AK32" s="263"/>
    </row>
    <row r="33" spans="1:37" ht="14.25" customHeight="1">
      <c r="A33">
        <v>22</v>
      </c>
      <c r="B33" s="255">
        <f>Anexo!C33</f>
        <v>0</v>
      </c>
      <c r="C33" s="256"/>
      <c r="D33" s="257"/>
      <c r="E33" s="258">
        <f>Anexo!D33</f>
      </c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258">
        <f>Anexo!H33</f>
        <v>0</v>
      </c>
      <c r="S33" s="260"/>
      <c r="T33" s="261">
        <f>Anexo!M33</f>
        <v>0</v>
      </c>
      <c r="U33" s="262"/>
      <c r="V33" s="262"/>
      <c r="W33" s="262"/>
      <c r="X33" s="262"/>
      <c r="Y33" s="263"/>
      <c r="Z33" s="261">
        <f>Anexo!O33</f>
        <v>0</v>
      </c>
      <c r="AA33" s="262"/>
      <c r="AB33" s="262"/>
      <c r="AC33" s="262"/>
      <c r="AD33" s="263"/>
      <c r="AE33" s="261">
        <f>Anexo!Q33</f>
        <v>0</v>
      </c>
      <c r="AF33" s="262"/>
      <c r="AG33" s="262"/>
      <c r="AH33" s="262"/>
      <c r="AI33" s="262"/>
      <c r="AJ33" s="262"/>
      <c r="AK33" s="263"/>
    </row>
    <row r="34" spans="1:37" ht="14.25" customHeight="1">
      <c r="A34">
        <v>23</v>
      </c>
      <c r="B34" s="255">
        <f>Anexo!C34</f>
        <v>0</v>
      </c>
      <c r="C34" s="256"/>
      <c r="D34" s="257"/>
      <c r="E34" s="258">
        <f>Anexo!D34</f>
      </c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60"/>
      <c r="R34" s="258">
        <f>Anexo!H34</f>
        <v>0</v>
      </c>
      <c r="S34" s="260"/>
      <c r="T34" s="261">
        <f>Anexo!M34</f>
        <v>0</v>
      </c>
      <c r="U34" s="262"/>
      <c r="V34" s="262"/>
      <c r="W34" s="262"/>
      <c r="X34" s="262"/>
      <c r="Y34" s="263"/>
      <c r="Z34" s="261">
        <f>Anexo!O34</f>
        <v>0</v>
      </c>
      <c r="AA34" s="262"/>
      <c r="AB34" s="262"/>
      <c r="AC34" s="262"/>
      <c r="AD34" s="263"/>
      <c r="AE34" s="261">
        <f>Anexo!Q34</f>
        <v>0</v>
      </c>
      <c r="AF34" s="262"/>
      <c r="AG34" s="262"/>
      <c r="AH34" s="262"/>
      <c r="AI34" s="262"/>
      <c r="AJ34" s="262"/>
      <c r="AK34" s="263"/>
    </row>
    <row r="35" spans="1:37" ht="14.25" customHeight="1">
      <c r="A35">
        <v>24</v>
      </c>
      <c r="B35" s="255">
        <f>Anexo!C35</f>
        <v>0</v>
      </c>
      <c r="C35" s="256"/>
      <c r="D35" s="257"/>
      <c r="E35" s="258">
        <f>Anexo!D35</f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60"/>
      <c r="R35" s="258">
        <f>Anexo!H35</f>
        <v>0</v>
      </c>
      <c r="S35" s="260"/>
      <c r="T35" s="261">
        <f>Anexo!M35</f>
        <v>0</v>
      </c>
      <c r="U35" s="262"/>
      <c r="V35" s="262"/>
      <c r="W35" s="262"/>
      <c r="X35" s="262"/>
      <c r="Y35" s="263"/>
      <c r="Z35" s="261">
        <f>Anexo!O35</f>
        <v>0</v>
      </c>
      <c r="AA35" s="262"/>
      <c r="AB35" s="262"/>
      <c r="AC35" s="262"/>
      <c r="AD35" s="263"/>
      <c r="AE35" s="261">
        <f>Anexo!Q35</f>
        <v>0</v>
      </c>
      <c r="AF35" s="262"/>
      <c r="AG35" s="262"/>
      <c r="AH35" s="262"/>
      <c r="AI35" s="262"/>
      <c r="AJ35" s="262"/>
      <c r="AK35" s="263"/>
    </row>
    <row r="36" spans="1:37" ht="14.25" customHeight="1">
      <c r="A36">
        <v>25</v>
      </c>
      <c r="B36" s="255">
        <f>Anexo!C36</f>
        <v>0</v>
      </c>
      <c r="C36" s="256"/>
      <c r="D36" s="257"/>
      <c r="E36" s="258">
        <f>Anexo!D36</f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60"/>
      <c r="R36" s="258">
        <f>Anexo!H36</f>
        <v>0</v>
      </c>
      <c r="S36" s="260"/>
      <c r="T36" s="261">
        <f>Anexo!M36</f>
        <v>0</v>
      </c>
      <c r="U36" s="262"/>
      <c r="V36" s="262"/>
      <c r="W36" s="262"/>
      <c r="X36" s="262"/>
      <c r="Y36" s="263"/>
      <c r="Z36" s="261">
        <f>Anexo!O36</f>
        <v>0</v>
      </c>
      <c r="AA36" s="262"/>
      <c r="AB36" s="262"/>
      <c r="AC36" s="262"/>
      <c r="AD36" s="263"/>
      <c r="AE36" s="261">
        <f>Anexo!Q36</f>
        <v>0</v>
      </c>
      <c r="AF36" s="262"/>
      <c r="AG36" s="262"/>
      <c r="AH36" s="262"/>
      <c r="AI36" s="262"/>
      <c r="AJ36" s="262"/>
      <c r="AK36" s="263"/>
    </row>
    <row r="37" spans="1:37" ht="14.25" customHeight="1">
      <c r="A37">
        <v>26</v>
      </c>
      <c r="B37" s="255">
        <f>Anexo!C37</f>
        <v>0</v>
      </c>
      <c r="C37" s="256"/>
      <c r="D37" s="257"/>
      <c r="E37" s="258">
        <f>Anexo!D37</f>
      </c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258">
        <f>Anexo!H37</f>
        <v>0</v>
      </c>
      <c r="S37" s="260"/>
      <c r="T37" s="261">
        <f>Anexo!M37</f>
        <v>0</v>
      </c>
      <c r="U37" s="262"/>
      <c r="V37" s="262"/>
      <c r="W37" s="262"/>
      <c r="X37" s="262"/>
      <c r="Y37" s="263"/>
      <c r="Z37" s="261">
        <f>Anexo!O37</f>
        <v>0</v>
      </c>
      <c r="AA37" s="262"/>
      <c r="AB37" s="262"/>
      <c r="AC37" s="262"/>
      <c r="AD37" s="263"/>
      <c r="AE37" s="261">
        <f>Anexo!Q37</f>
        <v>0</v>
      </c>
      <c r="AF37" s="262"/>
      <c r="AG37" s="262"/>
      <c r="AH37" s="262"/>
      <c r="AI37" s="262"/>
      <c r="AJ37" s="262"/>
      <c r="AK37" s="263"/>
    </row>
    <row r="38" spans="1:37" ht="14.25" customHeight="1">
      <c r="A38">
        <v>27</v>
      </c>
      <c r="B38" s="255">
        <f>Anexo!C38</f>
        <v>0</v>
      </c>
      <c r="C38" s="256"/>
      <c r="D38" s="257"/>
      <c r="E38" s="258">
        <f>Anexo!D38</f>
      </c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60"/>
      <c r="R38" s="258">
        <f>Anexo!H38</f>
        <v>0</v>
      </c>
      <c r="S38" s="260"/>
      <c r="T38" s="261">
        <f>Anexo!M38</f>
        <v>0</v>
      </c>
      <c r="U38" s="262"/>
      <c r="V38" s="262"/>
      <c r="W38" s="262"/>
      <c r="X38" s="262"/>
      <c r="Y38" s="263"/>
      <c r="Z38" s="261">
        <f>Anexo!O38</f>
        <v>0</v>
      </c>
      <c r="AA38" s="262"/>
      <c r="AB38" s="262"/>
      <c r="AC38" s="262"/>
      <c r="AD38" s="263"/>
      <c r="AE38" s="261">
        <f>Anexo!Q38</f>
        <v>0</v>
      </c>
      <c r="AF38" s="262"/>
      <c r="AG38" s="262"/>
      <c r="AH38" s="262"/>
      <c r="AI38" s="262"/>
      <c r="AJ38" s="262"/>
      <c r="AK38" s="263"/>
    </row>
    <row r="39" spans="1:37" ht="14.25" customHeight="1">
      <c r="A39">
        <v>28</v>
      </c>
      <c r="B39" s="255">
        <f>Anexo!C39</f>
        <v>0</v>
      </c>
      <c r="C39" s="256"/>
      <c r="D39" s="257"/>
      <c r="E39" s="258">
        <f>Anexo!D39</f>
      </c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60"/>
      <c r="R39" s="258">
        <f>Anexo!H39</f>
        <v>0</v>
      </c>
      <c r="S39" s="260"/>
      <c r="T39" s="261">
        <f>Anexo!M39</f>
        <v>0</v>
      </c>
      <c r="U39" s="262"/>
      <c r="V39" s="262"/>
      <c r="W39" s="262"/>
      <c r="X39" s="262"/>
      <c r="Y39" s="263"/>
      <c r="Z39" s="261">
        <f>Anexo!O39</f>
        <v>0</v>
      </c>
      <c r="AA39" s="262"/>
      <c r="AB39" s="262"/>
      <c r="AC39" s="262"/>
      <c r="AD39" s="263"/>
      <c r="AE39" s="261">
        <f>Anexo!Q39</f>
        <v>0</v>
      </c>
      <c r="AF39" s="262"/>
      <c r="AG39" s="262"/>
      <c r="AH39" s="262"/>
      <c r="AI39" s="262"/>
      <c r="AJ39" s="262"/>
      <c r="AK39" s="263"/>
    </row>
    <row r="40" spans="1:37" ht="14.25" customHeight="1">
      <c r="A40">
        <v>29</v>
      </c>
      <c r="B40" s="255">
        <f>Anexo!C40</f>
        <v>0</v>
      </c>
      <c r="C40" s="256"/>
      <c r="D40" s="257"/>
      <c r="E40" s="258">
        <f>Anexo!D40</f>
      </c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60"/>
      <c r="R40" s="258">
        <f>Anexo!H40</f>
        <v>0</v>
      </c>
      <c r="S40" s="260"/>
      <c r="T40" s="261">
        <f>Anexo!M40</f>
        <v>0</v>
      </c>
      <c r="U40" s="262"/>
      <c r="V40" s="262"/>
      <c r="W40" s="262"/>
      <c r="X40" s="262"/>
      <c r="Y40" s="263"/>
      <c r="Z40" s="261">
        <f>Anexo!O40</f>
        <v>0</v>
      </c>
      <c r="AA40" s="262"/>
      <c r="AB40" s="262"/>
      <c r="AC40" s="262"/>
      <c r="AD40" s="263"/>
      <c r="AE40" s="261">
        <f>Anexo!Q40</f>
        <v>0</v>
      </c>
      <c r="AF40" s="262"/>
      <c r="AG40" s="262"/>
      <c r="AH40" s="262"/>
      <c r="AI40" s="262"/>
      <c r="AJ40" s="262"/>
      <c r="AK40" s="263"/>
    </row>
    <row r="41" spans="1:37" ht="14.25" customHeight="1">
      <c r="A41">
        <v>30</v>
      </c>
      <c r="B41" s="255">
        <f>Anexo!C41</f>
        <v>0</v>
      </c>
      <c r="C41" s="256"/>
      <c r="D41" s="257"/>
      <c r="E41" s="258">
        <f>Anexo!D41</f>
      </c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60"/>
      <c r="R41" s="258">
        <f>Anexo!H41</f>
        <v>0</v>
      </c>
      <c r="S41" s="260"/>
      <c r="T41" s="261">
        <f>Anexo!M41</f>
        <v>0</v>
      </c>
      <c r="U41" s="262"/>
      <c r="V41" s="262"/>
      <c r="W41" s="262"/>
      <c r="X41" s="262"/>
      <c r="Y41" s="263"/>
      <c r="Z41" s="261">
        <f>Anexo!O41</f>
        <v>0</v>
      </c>
      <c r="AA41" s="262"/>
      <c r="AB41" s="262"/>
      <c r="AC41" s="262"/>
      <c r="AD41" s="263"/>
      <c r="AE41" s="261">
        <f>Anexo!Q41</f>
        <v>0</v>
      </c>
      <c r="AF41" s="262"/>
      <c r="AG41" s="262"/>
      <c r="AH41" s="262"/>
      <c r="AI41" s="262"/>
      <c r="AJ41" s="262"/>
      <c r="AK41" s="263"/>
    </row>
    <row r="42" spans="1:37" ht="14.25" customHeight="1">
      <c r="A42">
        <v>31</v>
      </c>
      <c r="B42" s="255">
        <f>Anexo!C42</f>
        <v>0</v>
      </c>
      <c r="C42" s="256"/>
      <c r="D42" s="257"/>
      <c r="E42" s="258">
        <f>Anexo!D42</f>
      </c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60"/>
      <c r="R42" s="258">
        <f>Anexo!H42</f>
        <v>0</v>
      </c>
      <c r="S42" s="260"/>
      <c r="T42" s="261">
        <f>Anexo!M42</f>
        <v>0</v>
      </c>
      <c r="U42" s="262"/>
      <c r="V42" s="262"/>
      <c r="W42" s="262"/>
      <c r="X42" s="262"/>
      <c r="Y42" s="263"/>
      <c r="Z42" s="261">
        <f>Anexo!O42</f>
        <v>0</v>
      </c>
      <c r="AA42" s="262"/>
      <c r="AB42" s="262"/>
      <c r="AC42" s="262"/>
      <c r="AD42" s="263"/>
      <c r="AE42" s="261">
        <f>Anexo!Q42</f>
        <v>0</v>
      </c>
      <c r="AF42" s="262"/>
      <c r="AG42" s="262"/>
      <c r="AH42" s="262"/>
      <c r="AI42" s="262"/>
      <c r="AJ42" s="262"/>
      <c r="AK42" s="263"/>
    </row>
    <row r="43" spans="1:37" ht="14.25" customHeight="1">
      <c r="A43">
        <v>32</v>
      </c>
      <c r="B43" s="255">
        <f>Anexo!C43</f>
        <v>0</v>
      </c>
      <c r="C43" s="256"/>
      <c r="D43" s="257"/>
      <c r="E43" s="258">
        <f>Anexo!D43</f>
      </c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60"/>
      <c r="R43" s="258">
        <f>Anexo!H43</f>
        <v>0</v>
      </c>
      <c r="S43" s="260"/>
      <c r="T43" s="261">
        <f>Anexo!M43</f>
        <v>0</v>
      </c>
      <c r="U43" s="262"/>
      <c r="V43" s="262"/>
      <c r="W43" s="262"/>
      <c r="X43" s="262"/>
      <c r="Y43" s="263"/>
      <c r="Z43" s="261">
        <f>Anexo!O43</f>
        <v>0</v>
      </c>
      <c r="AA43" s="262"/>
      <c r="AB43" s="262"/>
      <c r="AC43" s="262"/>
      <c r="AD43" s="263"/>
      <c r="AE43" s="261">
        <f>Anexo!Q43</f>
        <v>0</v>
      </c>
      <c r="AF43" s="262"/>
      <c r="AG43" s="262"/>
      <c r="AH43" s="262"/>
      <c r="AI43" s="262"/>
      <c r="AJ43" s="262"/>
      <c r="AK43" s="263"/>
    </row>
    <row r="44" spans="1:37" ht="14.25" customHeight="1">
      <c r="A44">
        <v>33</v>
      </c>
      <c r="B44" s="255">
        <f>Anexo!C44</f>
        <v>0</v>
      </c>
      <c r="C44" s="256"/>
      <c r="D44" s="257"/>
      <c r="E44" s="258">
        <f>Anexo!D44</f>
      </c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60"/>
      <c r="R44" s="258">
        <f>Anexo!H44</f>
        <v>0</v>
      </c>
      <c r="S44" s="260"/>
      <c r="T44" s="261">
        <f>Anexo!M44</f>
        <v>0</v>
      </c>
      <c r="U44" s="262"/>
      <c r="V44" s="262"/>
      <c r="W44" s="262"/>
      <c r="X44" s="262"/>
      <c r="Y44" s="263"/>
      <c r="Z44" s="261">
        <f>Anexo!O44</f>
        <v>0</v>
      </c>
      <c r="AA44" s="262"/>
      <c r="AB44" s="262"/>
      <c r="AC44" s="262"/>
      <c r="AD44" s="263"/>
      <c r="AE44" s="261">
        <f>Anexo!Q44</f>
        <v>0</v>
      </c>
      <c r="AF44" s="262"/>
      <c r="AG44" s="262"/>
      <c r="AH44" s="262"/>
      <c r="AI44" s="262"/>
      <c r="AJ44" s="262"/>
      <c r="AK44" s="263"/>
    </row>
    <row r="45" spans="1:37" ht="14.25" customHeight="1">
      <c r="A45">
        <v>34</v>
      </c>
      <c r="B45" s="255">
        <f>Anexo!C45</f>
        <v>0</v>
      </c>
      <c r="C45" s="256"/>
      <c r="D45" s="257"/>
      <c r="E45" s="258">
        <f>Anexo!D45</f>
      </c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60"/>
      <c r="R45" s="258">
        <f>Anexo!H45</f>
        <v>0</v>
      </c>
      <c r="S45" s="260"/>
      <c r="T45" s="261">
        <f>Anexo!M45</f>
        <v>0</v>
      </c>
      <c r="U45" s="262"/>
      <c r="V45" s="262"/>
      <c r="W45" s="262"/>
      <c r="X45" s="262"/>
      <c r="Y45" s="263"/>
      <c r="Z45" s="261">
        <f>Anexo!O45</f>
        <v>0</v>
      </c>
      <c r="AA45" s="262"/>
      <c r="AB45" s="262"/>
      <c r="AC45" s="262"/>
      <c r="AD45" s="263"/>
      <c r="AE45" s="261">
        <f>Anexo!Q45</f>
        <v>0</v>
      </c>
      <c r="AF45" s="262"/>
      <c r="AG45" s="262"/>
      <c r="AH45" s="262"/>
      <c r="AI45" s="262"/>
      <c r="AJ45" s="262"/>
      <c r="AK45" s="263"/>
    </row>
    <row r="46" spans="1:37" ht="14.25" customHeight="1">
      <c r="A46">
        <v>35</v>
      </c>
      <c r="B46" s="255">
        <f>Anexo!C46</f>
        <v>0</v>
      </c>
      <c r="C46" s="256"/>
      <c r="D46" s="257"/>
      <c r="E46" s="258">
        <f>Anexo!D46</f>
      </c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60"/>
      <c r="R46" s="258">
        <f>Anexo!H46</f>
        <v>0</v>
      </c>
      <c r="S46" s="260"/>
      <c r="T46" s="261">
        <f>Anexo!M46</f>
        <v>0</v>
      </c>
      <c r="U46" s="262"/>
      <c r="V46" s="262"/>
      <c r="W46" s="262"/>
      <c r="X46" s="262"/>
      <c r="Y46" s="263"/>
      <c r="Z46" s="261">
        <f>Anexo!O46</f>
        <v>0</v>
      </c>
      <c r="AA46" s="262"/>
      <c r="AB46" s="262"/>
      <c r="AC46" s="262"/>
      <c r="AD46" s="263"/>
      <c r="AE46" s="261">
        <f>Anexo!Q46</f>
        <v>0</v>
      </c>
      <c r="AF46" s="262"/>
      <c r="AG46" s="262"/>
      <c r="AH46" s="262"/>
      <c r="AI46" s="262"/>
      <c r="AJ46" s="262"/>
      <c r="AK46" s="263"/>
    </row>
    <row r="47" spans="1:37" ht="14.25" customHeight="1">
      <c r="A47">
        <v>36</v>
      </c>
      <c r="B47" s="255">
        <f>Anexo!C47</f>
        <v>0</v>
      </c>
      <c r="C47" s="256"/>
      <c r="D47" s="257"/>
      <c r="E47" s="258">
        <f>Anexo!D47</f>
      </c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60"/>
      <c r="R47" s="258">
        <f>Anexo!H47</f>
        <v>0</v>
      </c>
      <c r="S47" s="260"/>
      <c r="T47" s="261">
        <f>Anexo!M47</f>
        <v>0</v>
      </c>
      <c r="U47" s="262"/>
      <c r="V47" s="262"/>
      <c r="W47" s="262"/>
      <c r="X47" s="262"/>
      <c r="Y47" s="263"/>
      <c r="Z47" s="261">
        <f>Anexo!O47</f>
        <v>0</v>
      </c>
      <c r="AA47" s="262"/>
      <c r="AB47" s="262"/>
      <c r="AC47" s="262"/>
      <c r="AD47" s="263"/>
      <c r="AE47" s="261">
        <f>Anexo!Q47</f>
        <v>0</v>
      </c>
      <c r="AF47" s="262"/>
      <c r="AG47" s="262"/>
      <c r="AH47" s="262"/>
      <c r="AI47" s="262"/>
      <c r="AJ47" s="262"/>
      <c r="AK47" s="263"/>
    </row>
    <row r="48" spans="1:37" ht="14.25" customHeight="1">
      <c r="A48">
        <v>37</v>
      </c>
      <c r="B48" s="255">
        <f>Anexo!C48</f>
        <v>0</v>
      </c>
      <c r="C48" s="256"/>
      <c r="D48" s="257"/>
      <c r="E48" s="258">
        <f>Anexo!D48</f>
      </c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  <c r="R48" s="258">
        <f>Anexo!H48</f>
        <v>0</v>
      </c>
      <c r="S48" s="260"/>
      <c r="T48" s="261">
        <f>Anexo!M48</f>
        <v>0</v>
      </c>
      <c r="U48" s="262"/>
      <c r="V48" s="262"/>
      <c r="W48" s="262"/>
      <c r="X48" s="262"/>
      <c r="Y48" s="263"/>
      <c r="Z48" s="261">
        <f>Anexo!O48</f>
        <v>0</v>
      </c>
      <c r="AA48" s="262"/>
      <c r="AB48" s="262"/>
      <c r="AC48" s="262"/>
      <c r="AD48" s="263"/>
      <c r="AE48" s="261">
        <f>Anexo!Q48</f>
        <v>0</v>
      </c>
      <c r="AF48" s="262"/>
      <c r="AG48" s="262"/>
      <c r="AH48" s="262"/>
      <c r="AI48" s="262"/>
      <c r="AJ48" s="262"/>
      <c r="AK48" s="263"/>
    </row>
    <row r="49" spans="1:37" ht="14.25" customHeight="1">
      <c r="A49">
        <v>38</v>
      </c>
      <c r="B49" s="255">
        <f>Anexo!C49</f>
        <v>0</v>
      </c>
      <c r="C49" s="256"/>
      <c r="D49" s="257"/>
      <c r="E49" s="258">
        <f>Anexo!D49</f>
      </c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60"/>
      <c r="R49" s="258">
        <f>Anexo!H49</f>
        <v>0</v>
      </c>
      <c r="S49" s="260"/>
      <c r="T49" s="261">
        <f>Anexo!M49</f>
        <v>0</v>
      </c>
      <c r="U49" s="262"/>
      <c r="V49" s="262"/>
      <c r="W49" s="262"/>
      <c r="X49" s="262"/>
      <c r="Y49" s="263"/>
      <c r="Z49" s="261">
        <f>Anexo!O49</f>
        <v>0</v>
      </c>
      <c r="AA49" s="262"/>
      <c r="AB49" s="262"/>
      <c r="AC49" s="262"/>
      <c r="AD49" s="263"/>
      <c r="AE49" s="261">
        <f>Anexo!Q49</f>
        <v>0</v>
      </c>
      <c r="AF49" s="262"/>
      <c r="AG49" s="262"/>
      <c r="AH49" s="262"/>
      <c r="AI49" s="262"/>
      <c r="AJ49" s="262"/>
      <c r="AK49" s="263"/>
    </row>
    <row r="50" spans="1:37" ht="14.25" customHeight="1">
      <c r="A50">
        <v>39</v>
      </c>
      <c r="B50" s="255">
        <f>Anexo!C50</f>
        <v>0</v>
      </c>
      <c r="C50" s="256"/>
      <c r="D50" s="257"/>
      <c r="E50" s="258">
        <f>Anexo!D50</f>
      </c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60"/>
      <c r="R50" s="258">
        <f>Anexo!H50</f>
        <v>0</v>
      </c>
      <c r="S50" s="260"/>
      <c r="T50" s="261">
        <f>Anexo!M50</f>
        <v>0</v>
      </c>
      <c r="U50" s="262"/>
      <c r="V50" s="262"/>
      <c r="W50" s="262"/>
      <c r="X50" s="262"/>
      <c r="Y50" s="263"/>
      <c r="Z50" s="261">
        <f>Anexo!O50</f>
        <v>0</v>
      </c>
      <c r="AA50" s="262"/>
      <c r="AB50" s="262"/>
      <c r="AC50" s="262"/>
      <c r="AD50" s="263"/>
      <c r="AE50" s="261">
        <f>Anexo!Q50</f>
        <v>0</v>
      </c>
      <c r="AF50" s="262"/>
      <c r="AG50" s="262"/>
      <c r="AH50" s="262"/>
      <c r="AI50" s="262"/>
      <c r="AJ50" s="262"/>
      <c r="AK50" s="263"/>
    </row>
    <row r="51" spans="1:37" ht="14.25" customHeight="1">
      <c r="A51">
        <v>40</v>
      </c>
      <c r="B51" s="255">
        <f>Anexo!C51</f>
        <v>0</v>
      </c>
      <c r="C51" s="256"/>
      <c r="D51" s="257"/>
      <c r="E51" s="258">
        <f>Anexo!D51</f>
      </c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60"/>
      <c r="R51" s="258">
        <f>Anexo!H51</f>
        <v>0</v>
      </c>
      <c r="S51" s="260"/>
      <c r="T51" s="261">
        <f>Anexo!M51</f>
        <v>0</v>
      </c>
      <c r="U51" s="262"/>
      <c r="V51" s="262"/>
      <c r="W51" s="262"/>
      <c r="X51" s="262"/>
      <c r="Y51" s="263"/>
      <c r="Z51" s="261">
        <f>Anexo!O51</f>
        <v>0</v>
      </c>
      <c r="AA51" s="262"/>
      <c r="AB51" s="262"/>
      <c r="AC51" s="262"/>
      <c r="AD51" s="263"/>
      <c r="AE51" s="261">
        <f>Anexo!Q51</f>
        <v>0</v>
      </c>
      <c r="AF51" s="262"/>
      <c r="AG51" s="262"/>
      <c r="AH51" s="262"/>
      <c r="AI51" s="262"/>
      <c r="AJ51" s="262"/>
      <c r="AK51" s="263"/>
    </row>
    <row r="52" spans="1:37" ht="14.25" customHeight="1">
      <c r="A52">
        <v>41</v>
      </c>
      <c r="B52" s="255">
        <f>Anexo!C52</f>
        <v>0</v>
      </c>
      <c r="C52" s="256"/>
      <c r="D52" s="257"/>
      <c r="E52" s="258">
        <f>Anexo!D52</f>
      </c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60"/>
      <c r="R52" s="258">
        <f>Anexo!H52</f>
        <v>0</v>
      </c>
      <c r="S52" s="260"/>
      <c r="T52" s="261">
        <f>Anexo!M52</f>
        <v>0</v>
      </c>
      <c r="U52" s="262"/>
      <c r="V52" s="262"/>
      <c r="W52" s="262"/>
      <c r="X52" s="262"/>
      <c r="Y52" s="263"/>
      <c r="Z52" s="261">
        <f>Anexo!O52</f>
        <v>0</v>
      </c>
      <c r="AA52" s="262"/>
      <c r="AB52" s="262"/>
      <c r="AC52" s="262"/>
      <c r="AD52" s="263"/>
      <c r="AE52" s="261">
        <f>Anexo!Q52</f>
        <v>0</v>
      </c>
      <c r="AF52" s="262"/>
      <c r="AG52" s="262"/>
      <c r="AH52" s="262"/>
      <c r="AI52" s="262"/>
      <c r="AJ52" s="262"/>
      <c r="AK52" s="263"/>
    </row>
    <row r="53" spans="1:37" ht="14.25" customHeight="1">
      <c r="A53">
        <v>42</v>
      </c>
      <c r="B53" s="255">
        <f>Anexo!C53</f>
        <v>0</v>
      </c>
      <c r="C53" s="256"/>
      <c r="D53" s="257"/>
      <c r="E53" s="258">
        <f>Anexo!D53</f>
      </c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60"/>
      <c r="R53" s="258">
        <f>Anexo!H53</f>
        <v>0</v>
      </c>
      <c r="S53" s="260"/>
      <c r="T53" s="261">
        <f>Anexo!M53</f>
        <v>0</v>
      </c>
      <c r="U53" s="262"/>
      <c r="V53" s="262"/>
      <c r="W53" s="262"/>
      <c r="X53" s="262"/>
      <c r="Y53" s="263"/>
      <c r="Z53" s="261">
        <f>Anexo!O53</f>
        <v>0</v>
      </c>
      <c r="AA53" s="262"/>
      <c r="AB53" s="262"/>
      <c r="AC53" s="262"/>
      <c r="AD53" s="263"/>
      <c r="AE53" s="261">
        <f>Anexo!Q53</f>
        <v>0</v>
      </c>
      <c r="AF53" s="262"/>
      <c r="AG53" s="262"/>
      <c r="AH53" s="262"/>
      <c r="AI53" s="262"/>
      <c r="AJ53" s="262"/>
      <c r="AK53" s="263"/>
    </row>
    <row r="54" spans="1:37" ht="14.25" customHeight="1">
      <c r="A54">
        <v>43</v>
      </c>
      <c r="B54" s="255">
        <f>Anexo!C54</f>
        <v>0</v>
      </c>
      <c r="C54" s="256"/>
      <c r="D54" s="257"/>
      <c r="E54" s="258">
        <f>Anexo!D54</f>
      </c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60"/>
      <c r="R54" s="258">
        <f>Anexo!H54</f>
        <v>0</v>
      </c>
      <c r="S54" s="260"/>
      <c r="T54" s="261">
        <f>Anexo!M54</f>
        <v>0</v>
      </c>
      <c r="U54" s="262"/>
      <c r="V54" s="262"/>
      <c r="W54" s="262"/>
      <c r="X54" s="262"/>
      <c r="Y54" s="263"/>
      <c r="Z54" s="261">
        <f>Anexo!O54</f>
        <v>0</v>
      </c>
      <c r="AA54" s="262"/>
      <c r="AB54" s="262"/>
      <c r="AC54" s="262"/>
      <c r="AD54" s="263"/>
      <c r="AE54" s="261">
        <f>Anexo!Q54</f>
        <v>0</v>
      </c>
      <c r="AF54" s="262"/>
      <c r="AG54" s="262"/>
      <c r="AH54" s="262"/>
      <c r="AI54" s="262"/>
      <c r="AJ54" s="262"/>
      <c r="AK54" s="263"/>
    </row>
    <row r="55" spans="1:37" ht="14.25" customHeight="1">
      <c r="A55">
        <v>44</v>
      </c>
      <c r="B55" s="255">
        <f>Anexo!C55</f>
        <v>0</v>
      </c>
      <c r="C55" s="256"/>
      <c r="D55" s="257"/>
      <c r="E55" s="258">
        <f>Anexo!D55</f>
      </c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60"/>
      <c r="R55" s="258">
        <f>Anexo!H55</f>
        <v>0</v>
      </c>
      <c r="S55" s="260"/>
      <c r="T55" s="261">
        <f>Anexo!M55</f>
        <v>0</v>
      </c>
      <c r="U55" s="262"/>
      <c r="V55" s="262"/>
      <c r="W55" s="262"/>
      <c r="X55" s="262"/>
      <c r="Y55" s="263"/>
      <c r="Z55" s="261">
        <f>Anexo!O55</f>
        <v>0</v>
      </c>
      <c r="AA55" s="262"/>
      <c r="AB55" s="262"/>
      <c r="AC55" s="262"/>
      <c r="AD55" s="263"/>
      <c r="AE55" s="261">
        <f>Anexo!Q55</f>
        <v>0</v>
      </c>
      <c r="AF55" s="262"/>
      <c r="AG55" s="262"/>
      <c r="AH55" s="262"/>
      <c r="AI55" s="262"/>
      <c r="AJ55" s="262"/>
      <c r="AK55" s="263"/>
    </row>
    <row r="56" spans="1:37" ht="14.25" customHeight="1">
      <c r="A56">
        <v>45</v>
      </c>
      <c r="B56" s="255">
        <f>Anexo!C56</f>
        <v>0</v>
      </c>
      <c r="C56" s="256"/>
      <c r="D56" s="257"/>
      <c r="E56" s="258">
        <f>Anexo!D56</f>
      </c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60"/>
      <c r="R56" s="258">
        <f>Anexo!H56</f>
        <v>0</v>
      </c>
      <c r="S56" s="260"/>
      <c r="T56" s="261">
        <f>Anexo!M56</f>
        <v>0</v>
      </c>
      <c r="U56" s="262"/>
      <c r="V56" s="262"/>
      <c r="W56" s="262"/>
      <c r="X56" s="262"/>
      <c r="Y56" s="263"/>
      <c r="Z56" s="261">
        <f>Anexo!O56</f>
        <v>0</v>
      </c>
      <c r="AA56" s="262"/>
      <c r="AB56" s="262"/>
      <c r="AC56" s="262"/>
      <c r="AD56" s="263"/>
      <c r="AE56" s="261">
        <f>Anexo!Q56</f>
        <v>0</v>
      </c>
      <c r="AF56" s="262"/>
      <c r="AG56" s="262"/>
      <c r="AH56" s="262"/>
      <c r="AI56" s="262"/>
      <c r="AJ56" s="262"/>
      <c r="AK56" s="263"/>
    </row>
    <row r="57" spans="1:37" ht="14.25" customHeight="1">
      <c r="A57">
        <v>46</v>
      </c>
      <c r="B57" s="255">
        <f>Anexo!C57</f>
        <v>0</v>
      </c>
      <c r="C57" s="256"/>
      <c r="D57" s="257"/>
      <c r="E57" s="258">
        <f>Anexo!D57</f>
      </c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60"/>
      <c r="R57" s="258">
        <f>Anexo!H57</f>
        <v>0</v>
      </c>
      <c r="S57" s="260"/>
      <c r="T57" s="261">
        <f>Anexo!M57</f>
        <v>0</v>
      </c>
      <c r="U57" s="262"/>
      <c r="V57" s="262"/>
      <c r="W57" s="262"/>
      <c r="X57" s="262"/>
      <c r="Y57" s="263"/>
      <c r="Z57" s="261">
        <f>Anexo!O57</f>
        <v>0</v>
      </c>
      <c r="AA57" s="262"/>
      <c r="AB57" s="262"/>
      <c r="AC57" s="262"/>
      <c r="AD57" s="263"/>
      <c r="AE57" s="261">
        <f>Anexo!Q57</f>
        <v>0</v>
      </c>
      <c r="AF57" s="262"/>
      <c r="AG57" s="262"/>
      <c r="AH57" s="262"/>
      <c r="AI57" s="262"/>
      <c r="AJ57" s="262"/>
      <c r="AK57" s="263"/>
    </row>
    <row r="58" spans="1:37" ht="14.25" customHeight="1">
      <c r="A58">
        <v>47</v>
      </c>
      <c r="B58" s="255">
        <f>Anexo!C58</f>
        <v>0</v>
      </c>
      <c r="C58" s="256"/>
      <c r="D58" s="257"/>
      <c r="E58" s="258">
        <f>Anexo!D58</f>
      </c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60"/>
      <c r="R58" s="258">
        <f>Anexo!H58</f>
        <v>0</v>
      </c>
      <c r="S58" s="260"/>
      <c r="T58" s="261">
        <f>Anexo!M58</f>
        <v>0</v>
      </c>
      <c r="U58" s="262"/>
      <c r="V58" s="262"/>
      <c r="W58" s="262"/>
      <c r="X58" s="262"/>
      <c r="Y58" s="263"/>
      <c r="Z58" s="261">
        <f>Anexo!O58</f>
        <v>0</v>
      </c>
      <c r="AA58" s="262"/>
      <c r="AB58" s="262"/>
      <c r="AC58" s="262"/>
      <c r="AD58" s="263"/>
      <c r="AE58" s="261">
        <f>Anexo!Q58</f>
        <v>0</v>
      </c>
      <c r="AF58" s="262"/>
      <c r="AG58" s="262"/>
      <c r="AH58" s="262"/>
      <c r="AI58" s="262"/>
      <c r="AJ58" s="262"/>
      <c r="AK58" s="263"/>
    </row>
    <row r="59" spans="1:37" ht="14.25" customHeight="1">
      <c r="A59">
        <v>48</v>
      </c>
      <c r="B59" s="255">
        <f>Anexo!C59</f>
        <v>0</v>
      </c>
      <c r="C59" s="256"/>
      <c r="D59" s="257"/>
      <c r="E59" s="258">
        <f>Anexo!D59</f>
      </c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  <c r="R59" s="258">
        <f>Anexo!H59</f>
        <v>0</v>
      </c>
      <c r="S59" s="260"/>
      <c r="T59" s="261">
        <f>Anexo!M59</f>
        <v>0</v>
      </c>
      <c r="U59" s="262"/>
      <c r="V59" s="262"/>
      <c r="W59" s="262"/>
      <c r="X59" s="262"/>
      <c r="Y59" s="263"/>
      <c r="Z59" s="261">
        <f>Anexo!O59</f>
        <v>0</v>
      </c>
      <c r="AA59" s="262"/>
      <c r="AB59" s="262"/>
      <c r="AC59" s="262"/>
      <c r="AD59" s="263"/>
      <c r="AE59" s="261">
        <f>Anexo!Q59</f>
        <v>0</v>
      </c>
      <c r="AF59" s="262"/>
      <c r="AG59" s="262"/>
      <c r="AH59" s="262"/>
      <c r="AI59" s="262"/>
      <c r="AJ59" s="262"/>
      <c r="AK59" s="263"/>
    </row>
    <row r="60" spans="1:37" ht="14.25" customHeight="1">
      <c r="A60">
        <v>49</v>
      </c>
      <c r="B60" s="255">
        <f>Anexo!C60</f>
        <v>0</v>
      </c>
      <c r="C60" s="256"/>
      <c r="D60" s="257"/>
      <c r="E60" s="258">
        <f>Anexo!D60</f>
      </c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60"/>
      <c r="R60" s="258">
        <f>Anexo!H60</f>
        <v>0</v>
      </c>
      <c r="S60" s="260"/>
      <c r="T60" s="261">
        <f>Anexo!M60</f>
        <v>0</v>
      </c>
      <c r="U60" s="262"/>
      <c r="V60" s="262"/>
      <c r="W60" s="262"/>
      <c r="X60" s="262"/>
      <c r="Y60" s="263"/>
      <c r="Z60" s="261">
        <f>Anexo!O60</f>
        <v>0</v>
      </c>
      <c r="AA60" s="262"/>
      <c r="AB60" s="262"/>
      <c r="AC60" s="262"/>
      <c r="AD60" s="263"/>
      <c r="AE60" s="261">
        <f>Anexo!Q60</f>
        <v>0</v>
      </c>
      <c r="AF60" s="262"/>
      <c r="AG60" s="262"/>
      <c r="AH60" s="262"/>
      <c r="AI60" s="262"/>
      <c r="AJ60" s="262"/>
      <c r="AK60" s="263"/>
    </row>
    <row r="61" spans="1:37" ht="14.25" customHeight="1">
      <c r="A61">
        <v>50</v>
      </c>
      <c r="B61" s="255">
        <f>Anexo!C61</f>
        <v>0</v>
      </c>
      <c r="C61" s="256"/>
      <c r="D61" s="257"/>
      <c r="E61" s="258">
        <f>Anexo!D61</f>
      </c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60"/>
      <c r="R61" s="258">
        <f>Anexo!H61</f>
        <v>0</v>
      </c>
      <c r="S61" s="260"/>
      <c r="T61" s="261">
        <f>Anexo!M61</f>
        <v>0</v>
      </c>
      <c r="U61" s="262"/>
      <c r="V61" s="262"/>
      <c r="W61" s="262"/>
      <c r="X61" s="262"/>
      <c r="Y61" s="263"/>
      <c r="Z61" s="261">
        <f>Anexo!O61</f>
        <v>0</v>
      </c>
      <c r="AA61" s="262"/>
      <c r="AB61" s="262"/>
      <c r="AC61" s="262"/>
      <c r="AD61" s="263"/>
      <c r="AE61" s="261">
        <f>Anexo!Q61</f>
        <v>0</v>
      </c>
      <c r="AF61" s="262"/>
      <c r="AG61" s="262"/>
      <c r="AH61" s="262"/>
      <c r="AI61" s="262"/>
      <c r="AJ61" s="262"/>
      <c r="AK61" s="263"/>
    </row>
    <row r="62" spans="1:37" ht="14.25" customHeight="1">
      <c r="A62">
        <v>51</v>
      </c>
      <c r="B62" s="255">
        <f>Anexo!C62</f>
        <v>0</v>
      </c>
      <c r="C62" s="256"/>
      <c r="D62" s="257"/>
      <c r="E62" s="258">
        <f>Anexo!D62</f>
      </c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60"/>
      <c r="R62" s="258">
        <f>Anexo!H62</f>
        <v>0</v>
      </c>
      <c r="S62" s="260"/>
      <c r="T62" s="261">
        <f>Anexo!M62</f>
        <v>0</v>
      </c>
      <c r="U62" s="262"/>
      <c r="V62" s="262"/>
      <c r="W62" s="262"/>
      <c r="X62" s="262"/>
      <c r="Y62" s="263"/>
      <c r="Z62" s="261">
        <f>Anexo!O62</f>
        <v>0</v>
      </c>
      <c r="AA62" s="262"/>
      <c r="AB62" s="262"/>
      <c r="AC62" s="262"/>
      <c r="AD62" s="263"/>
      <c r="AE62" s="261">
        <f>Anexo!Q62</f>
        <v>0</v>
      </c>
      <c r="AF62" s="262"/>
      <c r="AG62" s="262"/>
      <c r="AH62" s="262"/>
      <c r="AI62" s="262"/>
      <c r="AJ62" s="262"/>
      <c r="AK62" s="263"/>
    </row>
    <row r="63" spans="1:37" ht="14.25" customHeight="1">
      <c r="A63">
        <v>52</v>
      </c>
      <c r="B63" s="255">
        <f>Anexo!C63</f>
        <v>0</v>
      </c>
      <c r="C63" s="256"/>
      <c r="D63" s="257"/>
      <c r="E63" s="258">
        <f>Anexo!D63</f>
      </c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60"/>
      <c r="R63" s="258">
        <f>Anexo!H63</f>
        <v>0</v>
      </c>
      <c r="S63" s="260"/>
      <c r="T63" s="261">
        <f>Anexo!M63</f>
        <v>0</v>
      </c>
      <c r="U63" s="262"/>
      <c r="V63" s="262"/>
      <c r="W63" s="262"/>
      <c r="X63" s="262"/>
      <c r="Y63" s="263"/>
      <c r="Z63" s="261">
        <f>Anexo!O63</f>
        <v>0</v>
      </c>
      <c r="AA63" s="262"/>
      <c r="AB63" s="262"/>
      <c r="AC63" s="262"/>
      <c r="AD63" s="263"/>
      <c r="AE63" s="261">
        <f>Anexo!Q63</f>
        <v>0</v>
      </c>
      <c r="AF63" s="262"/>
      <c r="AG63" s="262"/>
      <c r="AH63" s="262"/>
      <c r="AI63" s="262"/>
      <c r="AJ63" s="262"/>
      <c r="AK63" s="263"/>
    </row>
    <row r="64" spans="1:37" ht="14.25" customHeight="1">
      <c r="A64">
        <v>53</v>
      </c>
      <c r="B64" s="255">
        <f>Anexo!C64</f>
        <v>0</v>
      </c>
      <c r="C64" s="256"/>
      <c r="D64" s="257"/>
      <c r="E64" s="258">
        <f>Anexo!D64</f>
      </c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60"/>
      <c r="R64" s="258">
        <f>Anexo!H64</f>
        <v>0</v>
      </c>
      <c r="S64" s="260"/>
      <c r="T64" s="261">
        <f>Anexo!M64</f>
        <v>0</v>
      </c>
      <c r="U64" s="262"/>
      <c r="V64" s="262"/>
      <c r="W64" s="262"/>
      <c r="X64" s="262"/>
      <c r="Y64" s="263"/>
      <c r="Z64" s="261">
        <f>Anexo!O64</f>
        <v>0</v>
      </c>
      <c r="AA64" s="262"/>
      <c r="AB64" s="262"/>
      <c r="AC64" s="262"/>
      <c r="AD64" s="263"/>
      <c r="AE64" s="261">
        <f>Anexo!Q64</f>
        <v>0</v>
      </c>
      <c r="AF64" s="262"/>
      <c r="AG64" s="262"/>
      <c r="AH64" s="262"/>
      <c r="AI64" s="262"/>
      <c r="AJ64" s="262"/>
      <c r="AK64" s="263"/>
    </row>
    <row r="65" spans="1:37" ht="14.25" customHeight="1">
      <c r="A65">
        <v>54</v>
      </c>
      <c r="B65" s="255">
        <f>Anexo!C65</f>
        <v>0</v>
      </c>
      <c r="C65" s="256"/>
      <c r="D65" s="257"/>
      <c r="E65" s="258">
        <f>Anexo!D65</f>
      </c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60"/>
      <c r="R65" s="258">
        <f>Anexo!H65</f>
        <v>0</v>
      </c>
      <c r="S65" s="260"/>
      <c r="T65" s="261">
        <f>Anexo!M65</f>
        <v>0</v>
      </c>
      <c r="U65" s="262"/>
      <c r="V65" s="262"/>
      <c r="W65" s="262"/>
      <c r="X65" s="262"/>
      <c r="Y65" s="263"/>
      <c r="Z65" s="261">
        <f>Anexo!O65</f>
        <v>0</v>
      </c>
      <c r="AA65" s="262"/>
      <c r="AB65" s="262"/>
      <c r="AC65" s="262"/>
      <c r="AD65" s="263"/>
      <c r="AE65" s="261">
        <f>Anexo!Q65</f>
        <v>0</v>
      </c>
      <c r="AF65" s="262"/>
      <c r="AG65" s="262"/>
      <c r="AH65" s="262"/>
      <c r="AI65" s="262"/>
      <c r="AJ65" s="262"/>
      <c r="AK65" s="263"/>
    </row>
    <row r="66" spans="1:37" ht="14.25" customHeight="1">
      <c r="A66">
        <v>55</v>
      </c>
      <c r="B66" s="255">
        <f>Anexo!C66</f>
        <v>0</v>
      </c>
      <c r="C66" s="256"/>
      <c r="D66" s="257"/>
      <c r="E66" s="258">
        <f>Anexo!D66</f>
      </c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60"/>
      <c r="R66" s="258">
        <f>Anexo!H66</f>
        <v>0</v>
      </c>
      <c r="S66" s="260"/>
      <c r="T66" s="261">
        <f>Anexo!M66</f>
        <v>0</v>
      </c>
      <c r="U66" s="262"/>
      <c r="V66" s="262"/>
      <c r="W66" s="262"/>
      <c r="X66" s="262"/>
      <c r="Y66" s="263"/>
      <c r="Z66" s="261">
        <f>Anexo!O66</f>
        <v>0</v>
      </c>
      <c r="AA66" s="262"/>
      <c r="AB66" s="262"/>
      <c r="AC66" s="262"/>
      <c r="AD66" s="263"/>
      <c r="AE66" s="261">
        <f>Anexo!Q66</f>
        <v>0</v>
      </c>
      <c r="AF66" s="262"/>
      <c r="AG66" s="262"/>
      <c r="AH66" s="262"/>
      <c r="AI66" s="262"/>
      <c r="AJ66" s="262"/>
      <c r="AK66" s="263"/>
    </row>
    <row r="67" spans="1:37" ht="14.25" customHeight="1">
      <c r="A67">
        <v>56</v>
      </c>
      <c r="B67" s="255">
        <f>Anexo!C67</f>
        <v>0</v>
      </c>
      <c r="C67" s="256"/>
      <c r="D67" s="257"/>
      <c r="E67" s="258">
        <f>Anexo!D67</f>
      </c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60"/>
      <c r="R67" s="258">
        <f>Anexo!H67</f>
        <v>0</v>
      </c>
      <c r="S67" s="260"/>
      <c r="T67" s="261">
        <f>Anexo!M67</f>
        <v>0</v>
      </c>
      <c r="U67" s="262"/>
      <c r="V67" s="262"/>
      <c r="W67" s="262"/>
      <c r="X67" s="262"/>
      <c r="Y67" s="263"/>
      <c r="Z67" s="261">
        <f>Anexo!O67</f>
        <v>0</v>
      </c>
      <c r="AA67" s="262"/>
      <c r="AB67" s="262"/>
      <c r="AC67" s="262"/>
      <c r="AD67" s="263"/>
      <c r="AE67" s="261">
        <f>Anexo!Q67</f>
        <v>0</v>
      </c>
      <c r="AF67" s="262"/>
      <c r="AG67" s="262"/>
      <c r="AH67" s="262"/>
      <c r="AI67" s="262"/>
      <c r="AJ67" s="262"/>
      <c r="AK67" s="263"/>
    </row>
    <row r="68" spans="1:37" ht="14.25" customHeight="1">
      <c r="A68">
        <v>57</v>
      </c>
      <c r="B68" s="255">
        <f>Anexo!C68</f>
        <v>0</v>
      </c>
      <c r="C68" s="256"/>
      <c r="D68" s="257"/>
      <c r="E68" s="258">
        <f>Anexo!D68</f>
      </c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60"/>
      <c r="R68" s="258">
        <f>Anexo!H68</f>
        <v>0</v>
      </c>
      <c r="S68" s="260"/>
      <c r="T68" s="261">
        <f>Anexo!M68</f>
        <v>0</v>
      </c>
      <c r="U68" s="262"/>
      <c r="V68" s="262"/>
      <c r="W68" s="262"/>
      <c r="X68" s="262"/>
      <c r="Y68" s="263"/>
      <c r="Z68" s="261">
        <f>Anexo!O68</f>
        <v>0</v>
      </c>
      <c r="AA68" s="262"/>
      <c r="AB68" s="262"/>
      <c r="AC68" s="262"/>
      <c r="AD68" s="263"/>
      <c r="AE68" s="261">
        <f>Anexo!Q68</f>
        <v>0</v>
      </c>
      <c r="AF68" s="262"/>
      <c r="AG68" s="262"/>
      <c r="AH68" s="262"/>
      <c r="AI68" s="262"/>
      <c r="AJ68" s="262"/>
      <c r="AK68" s="263"/>
    </row>
    <row r="69" spans="1:37" ht="14.25" customHeight="1">
      <c r="A69">
        <v>58</v>
      </c>
      <c r="B69" s="255">
        <f>Anexo!C69</f>
        <v>0</v>
      </c>
      <c r="C69" s="256"/>
      <c r="D69" s="257"/>
      <c r="E69" s="258">
        <f>Anexo!D69</f>
      </c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258">
        <f>Anexo!H69</f>
        <v>0</v>
      </c>
      <c r="S69" s="260"/>
      <c r="T69" s="261">
        <f>Anexo!M69</f>
        <v>0</v>
      </c>
      <c r="U69" s="262"/>
      <c r="V69" s="262"/>
      <c r="W69" s="262"/>
      <c r="X69" s="262"/>
      <c r="Y69" s="263"/>
      <c r="Z69" s="261">
        <f>Anexo!O69</f>
        <v>0</v>
      </c>
      <c r="AA69" s="262"/>
      <c r="AB69" s="262"/>
      <c r="AC69" s="262"/>
      <c r="AD69" s="263"/>
      <c r="AE69" s="261">
        <f>Anexo!Q69</f>
        <v>0</v>
      </c>
      <c r="AF69" s="262"/>
      <c r="AG69" s="262"/>
      <c r="AH69" s="262"/>
      <c r="AI69" s="262"/>
      <c r="AJ69" s="262"/>
      <c r="AK69" s="263"/>
    </row>
    <row r="70" spans="1:37" ht="14.25" customHeight="1">
      <c r="A70">
        <v>59</v>
      </c>
      <c r="B70" s="255">
        <f>Anexo!C70</f>
        <v>0</v>
      </c>
      <c r="C70" s="256"/>
      <c r="D70" s="257"/>
      <c r="E70" s="258">
        <f>Anexo!D70</f>
      </c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258">
        <f>Anexo!H70</f>
        <v>0</v>
      </c>
      <c r="S70" s="260"/>
      <c r="T70" s="261">
        <f>Anexo!M70</f>
        <v>0</v>
      </c>
      <c r="U70" s="262"/>
      <c r="V70" s="262"/>
      <c r="W70" s="262"/>
      <c r="X70" s="262"/>
      <c r="Y70" s="263"/>
      <c r="Z70" s="261">
        <f>Anexo!O70</f>
        <v>0</v>
      </c>
      <c r="AA70" s="262"/>
      <c r="AB70" s="262"/>
      <c r="AC70" s="262"/>
      <c r="AD70" s="263"/>
      <c r="AE70" s="261">
        <f>Anexo!Q70</f>
        <v>0</v>
      </c>
      <c r="AF70" s="262"/>
      <c r="AG70" s="262"/>
      <c r="AH70" s="262"/>
      <c r="AI70" s="262"/>
      <c r="AJ70" s="262"/>
      <c r="AK70" s="263"/>
    </row>
    <row r="71" spans="1:37" ht="14.25" customHeight="1">
      <c r="A71">
        <v>60</v>
      </c>
      <c r="B71" s="255">
        <f>Anexo!C71</f>
        <v>0</v>
      </c>
      <c r="C71" s="256"/>
      <c r="D71" s="257"/>
      <c r="E71" s="258">
        <f>Anexo!D71</f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258">
        <f>Anexo!H71</f>
        <v>0</v>
      </c>
      <c r="S71" s="260"/>
      <c r="T71" s="261">
        <f>Anexo!M71</f>
        <v>0</v>
      </c>
      <c r="U71" s="262"/>
      <c r="V71" s="262"/>
      <c r="W71" s="262"/>
      <c r="X71" s="262"/>
      <c r="Y71" s="263"/>
      <c r="Z71" s="261">
        <f>Anexo!O71</f>
        <v>0</v>
      </c>
      <c r="AA71" s="262"/>
      <c r="AB71" s="262"/>
      <c r="AC71" s="262"/>
      <c r="AD71" s="263"/>
      <c r="AE71" s="261">
        <f>Anexo!Q71</f>
        <v>0</v>
      </c>
      <c r="AF71" s="262"/>
      <c r="AG71" s="262"/>
      <c r="AH71" s="262"/>
      <c r="AI71" s="262"/>
      <c r="AJ71" s="262"/>
      <c r="AK71" s="263"/>
    </row>
    <row r="72" spans="1:37" ht="14.25" customHeight="1">
      <c r="A72">
        <v>61</v>
      </c>
      <c r="B72" s="255">
        <f>Anexo!C72</f>
        <v>0</v>
      </c>
      <c r="C72" s="256"/>
      <c r="D72" s="257"/>
      <c r="E72" s="258">
        <f>Anexo!D72</f>
      </c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258">
        <f>Anexo!H72</f>
        <v>0</v>
      </c>
      <c r="S72" s="260"/>
      <c r="T72" s="261">
        <f>Anexo!M72</f>
        <v>0</v>
      </c>
      <c r="U72" s="262"/>
      <c r="V72" s="262"/>
      <c r="W72" s="262"/>
      <c r="X72" s="262"/>
      <c r="Y72" s="263"/>
      <c r="Z72" s="261">
        <f>Anexo!O72</f>
        <v>0</v>
      </c>
      <c r="AA72" s="262"/>
      <c r="AB72" s="262"/>
      <c r="AC72" s="262"/>
      <c r="AD72" s="263"/>
      <c r="AE72" s="261">
        <f>Anexo!Q72</f>
        <v>0</v>
      </c>
      <c r="AF72" s="262"/>
      <c r="AG72" s="262"/>
      <c r="AH72" s="262"/>
      <c r="AI72" s="262"/>
      <c r="AJ72" s="262"/>
      <c r="AK72" s="263"/>
    </row>
    <row r="73" spans="1:37" ht="14.25" customHeight="1">
      <c r="A73">
        <v>62</v>
      </c>
      <c r="B73" s="255">
        <f>Anexo!C73</f>
        <v>0</v>
      </c>
      <c r="C73" s="256"/>
      <c r="D73" s="257"/>
      <c r="E73" s="258">
        <f>Anexo!D73</f>
      </c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258">
        <f>Anexo!H73</f>
        <v>0</v>
      </c>
      <c r="S73" s="260"/>
      <c r="T73" s="261">
        <f>Anexo!M73</f>
        <v>0</v>
      </c>
      <c r="U73" s="262"/>
      <c r="V73" s="262"/>
      <c r="W73" s="262"/>
      <c r="X73" s="262"/>
      <c r="Y73" s="263"/>
      <c r="Z73" s="261">
        <f>Anexo!O73</f>
        <v>0</v>
      </c>
      <c r="AA73" s="262"/>
      <c r="AB73" s="262"/>
      <c r="AC73" s="262"/>
      <c r="AD73" s="263"/>
      <c r="AE73" s="261">
        <f>Anexo!Q73</f>
        <v>0</v>
      </c>
      <c r="AF73" s="262"/>
      <c r="AG73" s="262"/>
      <c r="AH73" s="262"/>
      <c r="AI73" s="262"/>
      <c r="AJ73" s="262"/>
      <c r="AK73" s="263"/>
    </row>
    <row r="74" spans="1:37" ht="14.25" customHeight="1">
      <c r="A74">
        <v>63</v>
      </c>
      <c r="B74" s="255">
        <f>Anexo!C74</f>
        <v>0</v>
      </c>
      <c r="C74" s="256"/>
      <c r="D74" s="257"/>
      <c r="E74" s="258">
        <f>Anexo!D74</f>
      </c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258">
        <f>Anexo!H74</f>
        <v>0</v>
      </c>
      <c r="S74" s="260"/>
      <c r="T74" s="261">
        <f>Anexo!M74</f>
        <v>0</v>
      </c>
      <c r="U74" s="262"/>
      <c r="V74" s="262"/>
      <c r="W74" s="262"/>
      <c r="X74" s="262"/>
      <c r="Y74" s="263"/>
      <c r="Z74" s="261">
        <f>Anexo!O74</f>
        <v>0</v>
      </c>
      <c r="AA74" s="262"/>
      <c r="AB74" s="262"/>
      <c r="AC74" s="262"/>
      <c r="AD74" s="263"/>
      <c r="AE74" s="261">
        <f>Anexo!Q74</f>
        <v>0</v>
      </c>
      <c r="AF74" s="262"/>
      <c r="AG74" s="262"/>
      <c r="AH74" s="262"/>
      <c r="AI74" s="262"/>
      <c r="AJ74" s="262"/>
      <c r="AK74" s="263"/>
    </row>
    <row r="75" spans="1:37" ht="14.25" customHeight="1">
      <c r="A75">
        <v>64</v>
      </c>
      <c r="B75" s="255">
        <f>Anexo!C75</f>
        <v>0</v>
      </c>
      <c r="C75" s="256"/>
      <c r="D75" s="257"/>
      <c r="E75" s="258">
        <f>Anexo!D75</f>
      </c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60"/>
      <c r="R75" s="258">
        <f>Anexo!H75</f>
        <v>0</v>
      </c>
      <c r="S75" s="260"/>
      <c r="T75" s="261">
        <f>Anexo!M75</f>
        <v>0</v>
      </c>
      <c r="U75" s="262"/>
      <c r="V75" s="262"/>
      <c r="W75" s="262"/>
      <c r="X75" s="262"/>
      <c r="Y75" s="263"/>
      <c r="Z75" s="261">
        <f>Anexo!O75</f>
        <v>0</v>
      </c>
      <c r="AA75" s="262"/>
      <c r="AB75" s="262"/>
      <c r="AC75" s="262"/>
      <c r="AD75" s="263"/>
      <c r="AE75" s="261">
        <f>Anexo!Q75</f>
        <v>0</v>
      </c>
      <c r="AF75" s="262"/>
      <c r="AG75" s="262"/>
      <c r="AH75" s="262"/>
      <c r="AI75" s="262"/>
      <c r="AJ75" s="262"/>
      <c r="AK75" s="263"/>
    </row>
    <row r="76" spans="1:37" ht="14.25" customHeight="1">
      <c r="A76">
        <v>65</v>
      </c>
      <c r="B76" s="255">
        <f>Anexo!C76</f>
        <v>0</v>
      </c>
      <c r="C76" s="256"/>
      <c r="D76" s="257"/>
      <c r="E76" s="258">
        <f>Anexo!D76</f>
      </c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60"/>
      <c r="R76" s="258">
        <f>Anexo!H76</f>
        <v>0</v>
      </c>
      <c r="S76" s="260"/>
      <c r="T76" s="261">
        <f>Anexo!M76</f>
        <v>0</v>
      </c>
      <c r="U76" s="262"/>
      <c r="V76" s="262"/>
      <c r="W76" s="262"/>
      <c r="X76" s="262"/>
      <c r="Y76" s="263"/>
      <c r="Z76" s="261">
        <f>Anexo!O76</f>
        <v>0</v>
      </c>
      <c r="AA76" s="262"/>
      <c r="AB76" s="262"/>
      <c r="AC76" s="262"/>
      <c r="AD76" s="263"/>
      <c r="AE76" s="261">
        <f>Anexo!Q76</f>
        <v>0</v>
      </c>
      <c r="AF76" s="262"/>
      <c r="AG76" s="262"/>
      <c r="AH76" s="262"/>
      <c r="AI76" s="262"/>
      <c r="AJ76" s="262"/>
      <c r="AK76" s="263"/>
    </row>
    <row r="77" spans="1:37" ht="14.25" customHeight="1">
      <c r="A77">
        <v>66</v>
      </c>
      <c r="B77" s="255">
        <f>Anexo!C77</f>
        <v>0</v>
      </c>
      <c r="C77" s="256"/>
      <c r="D77" s="257"/>
      <c r="E77" s="258">
        <f>Anexo!D77</f>
      </c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60"/>
      <c r="R77" s="258">
        <f>Anexo!H77</f>
        <v>0</v>
      </c>
      <c r="S77" s="260"/>
      <c r="T77" s="261">
        <f>Anexo!M77</f>
        <v>0</v>
      </c>
      <c r="U77" s="262"/>
      <c r="V77" s="262"/>
      <c r="W77" s="262"/>
      <c r="X77" s="262"/>
      <c r="Y77" s="263"/>
      <c r="Z77" s="261">
        <f>Anexo!O77</f>
        <v>0</v>
      </c>
      <c r="AA77" s="262"/>
      <c r="AB77" s="262"/>
      <c r="AC77" s="262"/>
      <c r="AD77" s="263"/>
      <c r="AE77" s="261">
        <f>Anexo!Q77</f>
        <v>0</v>
      </c>
      <c r="AF77" s="262"/>
      <c r="AG77" s="262"/>
      <c r="AH77" s="262"/>
      <c r="AI77" s="262"/>
      <c r="AJ77" s="262"/>
      <c r="AK77" s="263"/>
    </row>
    <row r="78" spans="1:37" ht="14.25" customHeight="1">
      <c r="A78">
        <v>67</v>
      </c>
      <c r="B78" s="255">
        <f>Anexo!C78</f>
        <v>0</v>
      </c>
      <c r="C78" s="256"/>
      <c r="D78" s="257"/>
      <c r="E78" s="258">
        <f>Anexo!D78</f>
      </c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60"/>
      <c r="R78" s="258">
        <f>Anexo!H78</f>
        <v>0</v>
      </c>
      <c r="S78" s="260"/>
      <c r="T78" s="261">
        <f>Anexo!M78</f>
        <v>0</v>
      </c>
      <c r="U78" s="262"/>
      <c r="V78" s="262"/>
      <c r="W78" s="262"/>
      <c r="X78" s="262"/>
      <c r="Y78" s="263"/>
      <c r="Z78" s="261">
        <f>Anexo!O78</f>
        <v>0</v>
      </c>
      <c r="AA78" s="262"/>
      <c r="AB78" s="262"/>
      <c r="AC78" s="262"/>
      <c r="AD78" s="263"/>
      <c r="AE78" s="261">
        <f>Anexo!Q78</f>
        <v>0</v>
      </c>
      <c r="AF78" s="262"/>
      <c r="AG78" s="262"/>
      <c r="AH78" s="262"/>
      <c r="AI78" s="262"/>
      <c r="AJ78" s="262"/>
      <c r="AK78" s="263"/>
    </row>
    <row r="79" spans="1:37" ht="14.25" customHeight="1">
      <c r="A79">
        <v>68</v>
      </c>
      <c r="B79" s="255">
        <f>Anexo!C79</f>
        <v>0</v>
      </c>
      <c r="C79" s="256"/>
      <c r="D79" s="257"/>
      <c r="E79" s="258">
        <f>Anexo!D79</f>
      </c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60"/>
      <c r="R79" s="258">
        <f>Anexo!H79</f>
        <v>0</v>
      </c>
      <c r="S79" s="260"/>
      <c r="T79" s="261">
        <f>Anexo!M79</f>
        <v>0</v>
      </c>
      <c r="U79" s="262"/>
      <c r="V79" s="262"/>
      <c r="W79" s="262"/>
      <c r="X79" s="262"/>
      <c r="Y79" s="263"/>
      <c r="Z79" s="261">
        <f>Anexo!O79</f>
        <v>0</v>
      </c>
      <c r="AA79" s="262"/>
      <c r="AB79" s="262"/>
      <c r="AC79" s="262"/>
      <c r="AD79" s="263"/>
      <c r="AE79" s="261">
        <f>Anexo!Q79</f>
        <v>0</v>
      </c>
      <c r="AF79" s="262"/>
      <c r="AG79" s="262"/>
      <c r="AH79" s="262"/>
      <c r="AI79" s="262"/>
      <c r="AJ79" s="262"/>
      <c r="AK79" s="263"/>
    </row>
    <row r="80" spans="1:37" ht="14.25" customHeight="1">
      <c r="A80">
        <v>69</v>
      </c>
      <c r="B80" s="255">
        <f>Anexo!C80</f>
        <v>0</v>
      </c>
      <c r="C80" s="256"/>
      <c r="D80" s="257"/>
      <c r="E80" s="258">
        <f>Anexo!D80</f>
      </c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60"/>
      <c r="R80" s="258">
        <f>Anexo!H80</f>
        <v>0</v>
      </c>
      <c r="S80" s="260"/>
      <c r="T80" s="261">
        <f>Anexo!M80</f>
        <v>0</v>
      </c>
      <c r="U80" s="262"/>
      <c r="V80" s="262"/>
      <c r="W80" s="262"/>
      <c r="X80" s="262"/>
      <c r="Y80" s="263"/>
      <c r="Z80" s="261">
        <f>Anexo!O80</f>
        <v>0</v>
      </c>
      <c r="AA80" s="262"/>
      <c r="AB80" s="262"/>
      <c r="AC80" s="262"/>
      <c r="AD80" s="263"/>
      <c r="AE80" s="261">
        <f>Anexo!Q80</f>
        <v>0</v>
      </c>
      <c r="AF80" s="262"/>
      <c r="AG80" s="262"/>
      <c r="AH80" s="262"/>
      <c r="AI80" s="262"/>
      <c r="AJ80" s="262"/>
      <c r="AK80" s="263"/>
    </row>
    <row r="81" spans="1:37" ht="14.25" customHeight="1">
      <c r="A81">
        <v>70</v>
      </c>
      <c r="B81" s="255">
        <f>Anexo!C81</f>
        <v>0</v>
      </c>
      <c r="C81" s="256"/>
      <c r="D81" s="257"/>
      <c r="E81" s="258">
        <f>Anexo!D81</f>
      </c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60"/>
      <c r="R81" s="258">
        <f>Anexo!H81</f>
        <v>0</v>
      </c>
      <c r="S81" s="260"/>
      <c r="T81" s="261">
        <f>Anexo!M81</f>
        <v>0</v>
      </c>
      <c r="U81" s="262"/>
      <c r="V81" s="262"/>
      <c r="W81" s="262"/>
      <c r="X81" s="262"/>
      <c r="Y81" s="263"/>
      <c r="Z81" s="261">
        <f>Anexo!O81</f>
        <v>0</v>
      </c>
      <c r="AA81" s="262"/>
      <c r="AB81" s="262"/>
      <c r="AC81" s="262"/>
      <c r="AD81" s="263"/>
      <c r="AE81" s="261">
        <f>Anexo!Q81</f>
        <v>0</v>
      </c>
      <c r="AF81" s="262"/>
      <c r="AG81" s="262"/>
      <c r="AH81" s="262"/>
      <c r="AI81" s="262"/>
      <c r="AJ81" s="262"/>
      <c r="AK81" s="263"/>
    </row>
    <row r="82" spans="1:37" ht="14.25" customHeight="1">
      <c r="A82">
        <v>71</v>
      </c>
      <c r="B82" s="255">
        <f>Anexo!C82</f>
        <v>0</v>
      </c>
      <c r="C82" s="256"/>
      <c r="D82" s="257"/>
      <c r="E82" s="258">
        <f>Anexo!D82</f>
      </c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60"/>
      <c r="R82" s="258">
        <f>Anexo!H82</f>
        <v>0</v>
      </c>
      <c r="S82" s="260"/>
      <c r="T82" s="261">
        <f>Anexo!M82</f>
        <v>0</v>
      </c>
      <c r="U82" s="262"/>
      <c r="V82" s="262"/>
      <c r="W82" s="262"/>
      <c r="X82" s="262"/>
      <c r="Y82" s="263"/>
      <c r="Z82" s="261">
        <f>Anexo!O82</f>
        <v>0</v>
      </c>
      <c r="AA82" s="262"/>
      <c r="AB82" s="262"/>
      <c r="AC82" s="262"/>
      <c r="AD82" s="263"/>
      <c r="AE82" s="261">
        <f>Anexo!Q82</f>
        <v>0</v>
      </c>
      <c r="AF82" s="262"/>
      <c r="AG82" s="262"/>
      <c r="AH82" s="262"/>
      <c r="AI82" s="262"/>
      <c r="AJ82" s="262"/>
      <c r="AK82" s="263"/>
    </row>
    <row r="83" spans="1:37" ht="14.25" customHeight="1">
      <c r="A83">
        <v>72</v>
      </c>
      <c r="B83" s="255">
        <f>Anexo!C83</f>
        <v>0</v>
      </c>
      <c r="C83" s="256"/>
      <c r="D83" s="257"/>
      <c r="E83" s="258">
        <f>Anexo!D83</f>
      </c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60"/>
      <c r="R83" s="258">
        <f>Anexo!H83</f>
        <v>0</v>
      </c>
      <c r="S83" s="260"/>
      <c r="T83" s="261">
        <f>Anexo!M83</f>
        <v>0</v>
      </c>
      <c r="U83" s="262"/>
      <c r="V83" s="262"/>
      <c r="W83" s="262"/>
      <c r="X83" s="262"/>
      <c r="Y83" s="263"/>
      <c r="Z83" s="261">
        <f>Anexo!O83</f>
        <v>0</v>
      </c>
      <c r="AA83" s="262"/>
      <c r="AB83" s="262"/>
      <c r="AC83" s="262"/>
      <c r="AD83" s="263"/>
      <c r="AE83" s="261">
        <f>Anexo!Q83</f>
        <v>0</v>
      </c>
      <c r="AF83" s="262"/>
      <c r="AG83" s="262"/>
      <c r="AH83" s="262"/>
      <c r="AI83" s="262"/>
      <c r="AJ83" s="262"/>
      <c r="AK83" s="263"/>
    </row>
    <row r="84" spans="1:37" ht="14.25" customHeight="1">
      <c r="A84">
        <v>73</v>
      </c>
      <c r="B84" s="255">
        <f>Anexo!C84</f>
        <v>0</v>
      </c>
      <c r="C84" s="256"/>
      <c r="D84" s="257"/>
      <c r="E84" s="258">
        <f>Anexo!D84</f>
      </c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60"/>
      <c r="R84" s="258">
        <f>Anexo!H84</f>
        <v>0</v>
      </c>
      <c r="S84" s="260"/>
      <c r="T84" s="261">
        <f>Anexo!M84</f>
        <v>0</v>
      </c>
      <c r="U84" s="262"/>
      <c r="V84" s="262"/>
      <c r="W84" s="262"/>
      <c r="X84" s="262"/>
      <c r="Y84" s="263"/>
      <c r="Z84" s="261">
        <f>Anexo!O84</f>
        <v>0</v>
      </c>
      <c r="AA84" s="262"/>
      <c r="AB84" s="262"/>
      <c r="AC84" s="262"/>
      <c r="AD84" s="263"/>
      <c r="AE84" s="261">
        <f>Anexo!Q84</f>
        <v>0</v>
      </c>
      <c r="AF84" s="262"/>
      <c r="AG84" s="262"/>
      <c r="AH84" s="262"/>
      <c r="AI84" s="262"/>
      <c r="AJ84" s="262"/>
      <c r="AK84" s="263"/>
    </row>
    <row r="85" spans="1:37" ht="14.25" customHeight="1">
      <c r="A85">
        <v>74</v>
      </c>
      <c r="B85" s="255">
        <f>Anexo!C85</f>
        <v>0</v>
      </c>
      <c r="C85" s="256"/>
      <c r="D85" s="257"/>
      <c r="E85" s="258">
        <f>Anexo!D85</f>
      </c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60"/>
      <c r="R85" s="258">
        <f>Anexo!H85</f>
        <v>0</v>
      </c>
      <c r="S85" s="260"/>
      <c r="T85" s="261">
        <f>Anexo!M85</f>
        <v>0</v>
      </c>
      <c r="U85" s="262"/>
      <c r="V85" s="262"/>
      <c r="W85" s="262"/>
      <c r="X85" s="262"/>
      <c r="Y85" s="263"/>
      <c r="Z85" s="261">
        <f>Anexo!O85</f>
        <v>0</v>
      </c>
      <c r="AA85" s="262"/>
      <c r="AB85" s="262"/>
      <c r="AC85" s="262"/>
      <c r="AD85" s="263"/>
      <c r="AE85" s="261">
        <f>Anexo!Q85</f>
        <v>0</v>
      </c>
      <c r="AF85" s="262"/>
      <c r="AG85" s="262"/>
      <c r="AH85" s="262"/>
      <c r="AI85" s="262"/>
      <c r="AJ85" s="262"/>
      <c r="AK85" s="263"/>
    </row>
    <row r="86" spans="1:37" ht="14.25" customHeight="1">
      <c r="A86">
        <v>75</v>
      </c>
      <c r="B86" s="255">
        <f>Anexo!C86</f>
        <v>0</v>
      </c>
      <c r="C86" s="256"/>
      <c r="D86" s="257"/>
      <c r="E86" s="258">
        <f>Anexo!D86</f>
      </c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60"/>
      <c r="R86" s="258">
        <f>Anexo!H86</f>
        <v>0</v>
      </c>
      <c r="S86" s="260"/>
      <c r="T86" s="261">
        <f>Anexo!M86</f>
        <v>0</v>
      </c>
      <c r="U86" s="262"/>
      <c r="V86" s="262"/>
      <c r="W86" s="262"/>
      <c r="X86" s="262"/>
      <c r="Y86" s="263"/>
      <c r="Z86" s="261">
        <f>Anexo!O86</f>
        <v>0</v>
      </c>
      <c r="AA86" s="262"/>
      <c r="AB86" s="262"/>
      <c r="AC86" s="262"/>
      <c r="AD86" s="263"/>
      <c r="AE86" s="261">
        <f>Anexo!Q86</f>
        <v>0</v>
      </c>
      <c r="AF86" s="262"/>
      <c r="AG86" s="262"/>
      <c r="AH86" s="262"/>
      <c r="AI86" s="262"/>
      <c r="AJ86" s="262"/>
      <c r="AK86" s="263"/>
    </row>
    <row r="87" spans="1:37" ht="14.25" customHeight="1">
      <c r="A87">
        <v>76</v>
      </c>
      <c r="B87" s="255">
        <f>Anexo!C87</f>
        <v>0</v>
      </c>
      <c r="C87" s="256"/>
      <c r="D87" s="257"/>
      <c r="E87" s="258">
        <f>Anexo!D87</f>
      </c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60"/>
      <c r="R87" s="258">
        <f>Anexo!H87</f>
        <v>0</v>
      </c>
      <c r="S87" s="260"/>
      <c r="T87" s="261">
        <f>Anexo!M87</f>
        <v>0</v>
      </c>
      <c r="U87" s="262"/>
      <c r="V87" s="262"/>
      <c r="W87" s="262"/>
      <c r="X87" s="262"/>
      <c r="Y87" s="263"/>
      <c r="Z87" s="261">
        <f>Anexo!O87</f>
        <v>0</v>
      </c>
      <c r="AA87" s="262"/>
      <c r="AB87" s="262"/>
      <c r="AC87" s="262"/>
      <c r="AD87" s="263"/>
      <c r="AE87" s="261">
        <f>Anexo!Q87</f>
        <v>0</v>
      </c>
      <c r="AF87" s="262"/>
      <c r="AG87" s="262"/>
      <c r="AH87" s="262"/>
      <c r="AI87" s="262"/>
      <c r="AJ87" s="262"/>
      <c r="AK87" s="263"/>
    </row>
    <row r="88" spans="1:37" ht="14.25" customHeight="1">
      <c r="A88">
        <v>77</v>
      </c>
      <c r="B88" s="255">
        <f>Anexo!C88</f>
        <v>0</v>
      </c>
      <c r="C88" s="256"/>
      <c r="D88" s="257"/>
      <c r="E88" s="258">
        <f>Anexo!D88</f>
      </c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60"/>
      <c r="R88" s="258">
        <f>Anexo!H88</f>
        <v>0</v>
      </c>
      <c r="S88" s="260"/>
      <c r="T88" s="261">
        <f>Anexo!M88</f>
        <v>0</v>
      </c>
      <c r="U88" s="262"/>
      <c r="V88" s="262"/>
      <c r="W88" s="262"/>
      <c r="X88" s="262"/>
      <c r="Y88" s="263"/>
      <c r="Z88" s="261">
        <f>Anexo!O88</f>
        <v>0</v>
      </c>
      <c r="AA88" s="262"/>
      <c r="AB88" s="262"/>
      <c r="AC88" s="262"/>
      <c r="AD88" s="263"/>
      <c r="AE88" s="261">
        <f>Anexo!Q88</f>
        <v>0</v>
      </c>
      <c r="AF88" s="262"/>
      <c r="AG88" s="262"/>
      <c r="AH88" s="262"/>
      <c r="AI88" s="262"/>
      <c r="AJ88" s="262"/>
      <c r="AK88" s="263"/>
    </row>
    <row r="89" spans="1:37" ht="14.25" customHeight="1">
      <c r="A89">
        <v>78</v>
      </c>
      <c r="B89" s="255">
        <f>Anexo!C89</f>
        <v>0</v>
      </c>
      <c r="C89" s="256"/>
      <c r="D89" s="257"/>
      <c r="E89" s="258">
        <f>Anexo!D89</f>
      </c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60"/>
      <c r="R89" s="258">
        <f>Anexo!H89</f>
        <v>0</v>
      </c>
      <c r="S89" s="260"/>
      <c r="T89" s="261">
        <f>Anexo!M89</f>
        <v>0</v>
      </c>
      <c r="U89" s="262"/>
      <c r="V89" s="262"/>
      <c r="W89" s="262"/>
      <c r="X89" s="262"/>
      <c r="Y89" s="263"/>
      <c r="Z89" s="261">
        <f>Anexo!O89</f>
        <v>0</v>
      </c>
      <c r="AA89" s="262"/>
      <c r="AB89" s="262"/>
      <c r="AC89" s="262"/>
      <c r="AD89" s="263"/>
      <c r="AE89" s="261">
        <f>Anexo!Q89</f>
        <v>0</v>
      </c>
      <c r="AF89" s="262"/>
      <c r="AG89" s="262"/>
      <c r="AH89" s="262"/>
      <c r="AI89" s="262"/>
      <c r="AJ89" s="262"/>
      <c r="AK89" s="263"/>
    </row>
    <row r="90" spans="1:37" ht="14.25" customHeight="1">
      <c r="A90">
        <v>79</v>
      </c>
      <c r="B90" s="255">
        <f>Anexo!C90</f>
        <v>0</v>
      </c>
      <c r="C90" s="256"/>
      <c r="D90" s="257"/>
      <c r="E90" s="258">
        <f>Anexo!D90</f>
      </c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60"/>
      <c r="R90" s="258">
        <f>Anexo!H90</f>
        <v>0</v>
      </c>
      <c r="S90" s="260"/>
      <c r="T90" s="261">
        <f>Anexo!M90</f>
        <v>0</v>
      </c>
      <c r="U90" s="262"/>
      <c r="V90" s="262"/>
      <c r="W90" s="262"/>
      <c r="X90" s="262"/>
      <c r="Y90" s="263"/>
      <c r="Z90" s="261">
        <f>Anexo!O90</f>
        <v>0</v>
      </c>
      <c r="AA90" s="262"/>
      <c r="AB90" s="262"/>
      <c r="AC90" s="262"/>
      <c r="AD90" s="263"/>
      <c r="AE90" s="261">
        <f>Anexo!Q90</f>
        <v>0</v>
      </c>
      <c r="AF90" s="262"/>
      <c r="AG90" s="262"/>
      <c r="AH90" s="262"/>
      <c r="AI90" s="262"/>
      <c r="AJ90" s="262"/>
      <c r="AK90" s="263"/>
    </row>
    <row r="91" spans="1:37" ht="14.25" customHeight="1">
      <c r="A91">
        <v>80</v>
      </c>
      <c r="B91" s="255">
        <f>Anexo!C91</f>
        <v>0</v>
      </c>
      <c r="C91" s="256"/>
      <c r="D91" s="257"/>
      <c r="E91" s="258">
        <f>Anexo!D91</f>
      </c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60"/>
      <c r="R91" s="258">
        <f>Anexo!H91</f>
        <v>0</v>
      </c>
      <c r="S91" s="260"/>
      <c r="T91" s="261">
        <f>Anexo!M91</f>
        <v>0</v>
      </c>
      <c r="U91" s="262"/>
      <c r="V91" s="262"/>
      <c r="W91" s="262"/>
      <c r="X91" s="262"/>
      <c r="Y91" s="263"/>
      <c r="Z91" s="261">
        <f>Anexo!O91</f>
        <v>0</v>
      </c>
      <c r="AA91" s="262"/>
      <c r="AB91" s="262"/>
      <c r="AC91" s="262"/>
      <c r="AD91" s="263"/>
      <c r="AE91" s="261">
        <f>Anexo!Q91</f>
        <v>0</v>
      </c>
      <c r="AF91" s="262"/>
      <c r="AG91" s="262"/>
      <c r="AH91" s="262"/>
      <c r="AI91" s="262"/>
      <c r="AJ91" s="262"/>
      <c r="AK91" s="263"/>
    </row>
    <row r="92" spans="1:37" ht="14.25" customHeight="1">
      <c r="A92">
        <v>81</v>
      </c>
      <c r="B92" s="255">
        <f>Anexo!C92</f>
        <v>0</v>
      </c>
      <c r="C92" s="256"/>
      <c r="D92" s="257"/>
      <c r="E92" s="258">
        <f>Anexo!D92</f>
      </c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60"/>
      <c r="R92" s="258">
        <f>Anexo!H92</f>
        <v>0</v>
      </c>
      <c r="S92" s="260"/>
      <c r="T92" s="261">
        <f>Anexo!M92</f>
        <v>0</v>
      </c>
      <c r="U92" s="262"/>
      <c r="V92" s="262"/>
      <c r="W92" s="262"/>
      <c r="X92" s="262"/>
      <c r="Y92" s="263"/>
      <c r="Z92" s="261">
        <f>Anexo!O92</f>
        <v>0</v>
      </c>
      <c r="AA92" s="262"/>
      <c r="AB92" s="262"/>
      <c r="AC92" s="262"/>
      <c r="AD92" s="263"/>
      <c r="AE92" s="261">
        <f>Anexo!Q92</f>
        <v>0</v>
      </c>
      <c r="AF92" s="262"/>
      <c r="AG92" s="262"/>
      <c r="AH92" s="262"/>
      <c r="AI92" s="262"/>
      <c r="AJ92" s="262"/>
      <c r="AK92" s="263"/>
    </row>
    <row r="93" spans="1:37" ht="14.25" customHeight="1">
      <c r="A93">
        <v>82</v>
      </c>
      <c r="B93" s="255">
        <f>Anexo!C93</f>
        <v>0</v>
      </c>
      <c r="C93" s="256"/>
      <c r="D93" s="257"/>
      <c r="E93" s="258">
        <f>Anexo!D93</f>
      </c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60"/>
      <c r="R93" s="258">
        <f>Anexo!H93</f>
        <v>0</v>
      </c>
      <c r="S93" s="260"/>
      <c r="T93" s="261">
        <f>Anexo!M93</f>
        <v>0</v>
      </c>
      <c r="U93" s="262"/>
      <c r="V93" s="262"/>
      <c r="W93" s="262"/>
      <c r="X93" s="262"/>
      <c r="Y93" s="263"/>
      <c r="Z93" s="261">
        <f>Anexo!O93</f>
        <v>0</v>
      </c>
      <c r="AA93" s="262"/>
      <c r="AB93" s="262"/>
      <c r="AC93" s="262"/>
      <c r="AD93" s="263"/>
      <c r="AE93" s="261">
        <f>Anexo!Q93</f>
        <v>0</v>
      </c>
      <c r="AF93" s="262"/>
      <c r="AG93" s="262"/>
      <c r="AH93" s="262"/>
      <c r="AI93" s="262"/>
      <c r="AJ93" s="262"/>
      <c r="AK93" s="263"/>
    </row>
    <row r="94" spans="1:37" ht="14.25" customHeight="1">
      <c r="A94">
        <v>83</v>
      </c>
      <c r="B94" s="255">
        <f>Anexo!C94</f>
        <v>0</v>
      </c>
      <c r="C94" s="256"/>
      <c r="D94" s="257"/>
      <c r="E94" s="258">
        <f>Anexo!D94</f>
      </c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60"/>
      <c r="R94" s="258">
        <f>Anexo!H94</f>
        <v>0</v>
      </c>
      <c r="S94" s="260"/>
      <c r="T94" s="261">
        <f>Anexo!M94</f>
        <v>0</v>
      </c>
      <c r="U94" s="262"/>
      <c r="V94" s="262"/>
      <c r="W94" s="262"/>
      <c r="X94" s="262"/>
      <c r="Y94" s="263"/>
      <c r="Z94" s="261">
        <f>Anexo!O94</f>
        <v>0</v>
      </c>
      <c r="AA94" s="262"/>
      <c r="AB94" s="262"/>
      <c r="AC94" s="262"/>
      <c r="AD94" s="263"/>
      <c r="AE94" s="261">
        <f>Anexo!Q94</f>
        <v>0</v>
      </c>
      <c r="AF94" s="262"/>
      <c r="AG94" s="262"/>
      <c r="AH94" s="262"/>
      <c r="AI94" s="262"/>
      <c r="AJ94" s="262"/>
      <c r="AK94" s="263"/>
    </row>
    <row r="95" spans="1:37" ht="14.25" customHeight="1">
      <c r="A95">
        <v>84</v>
      </c>
      <c r="B95" s="255">
        <f>Anexo!C95</f>
        <v>0</v>
      </c>
      <c r="C95" s="256"/>
      <c r="D95" s="257"/>
      <c r="E95" s="258">
        <f>Anexo!D95</f>
      </c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60"/>
      <c r="R95" s="258">
        <f>Anexo!H95</f>
        <v>0</v>
      </c>
      <c r="S95" s="260"/>
      <c r="T95" s="261">
        <f>Anexo!M95</f>
        <v>0</v>
      </c>
      <c r="U95" s="262"/>
      <c r="V95" s="262"/>
      <c r="W95" s="262"/>
      <c r="X95" s="262"/>
      <c r="Y95" s="263"/>
      <c r="Z95" s="261">
        <f>Anexo!O95</f>
        <v>0</v>
      </c>
      <c r="AA95" s="262"/>
      <c r="AB95" s="262"/>
      <c r="AC95" s="262"/>
      <c r="AD95" s="263"/>
      <c r="AE95" s="261">
        <f>Anexo!Q95</f>
        <v>0</v>
      </c>
      <c r="AF95" s="262"/>
      <c r="AG95" s="262"/>
      <c r="AH95" s="262"/>
      <c r="AI95" s="262"/>
      <c r="AJ95" s="262"/>
      <c r="AK95" s="263"/>
    </row>
    <row r="96" spans="1:37" ht="14.25" customHeight="1">
      <c r="A96">
        <v>85</v>
      </c>
      <c r="B96" s="255">
        <f>Anexo!C96</f>
        <v>0</v>
      </c>
      <c r="C96" s="256"/>
      <c r="D96" s="257"/>
      <c r="E96" s="258">
        <f>Anexo!D96</f>
      </c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60"/>
      <c r="R96" s="258">
        <f>Anexo!H96</f>
        <v>0</v>
      </c>
      <c r="S96" s="260"/>
      <c r="T96" s="261">
        <f>Anexo!M96</f>
        <v>0</v>
      </c>
      <c r="U96" s="262"/>
      <c r="V96" s="262"/>
      <c r="W96" s="262"/>
      <c r="X96" s="262"/>
      <c r="Y96" s="263"/>
      <c r="Z96" s="261">
        <f>Anexo!O96</f>
        <v>0</v>
      </c>
      <c r="AA96" s="262"/>
      <c r="AB96" s="262"/>
      <c r="AC96" s="262"/>
      <c r="AD96" s="263"/>
      <c r="AE96" s="261">
        <f>Anexo!Q96</f>
        <v>0</v>
      </c>
      <c r="AF96" s="262"/>
      <c r="AG96" s="262"/>
      <c r="AH96" s="262"/>
      <c r="AI96" s="262"/>
      <c r="AJ96" s="262"/>
      <c r="AK96" s="263"/>
    </row>
    <row r="97" spans="1:37" ht="14.25" customHeight="1">
      <c r="A97">
        <v>86</v>
      </c>
      <c r="B97" s="255">
        <f>Anexo!C97</f>
        <v>0</v>
      </c>
      <c r="C97" s="256"/>
      <c r="D97" s="257"/>
      <c r="E97" s="258">
        <f>Anexo!D97</f>
      </c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60"/>
      <c r="R97" s="258">
        <f>Anexo!H97</f>
        <v>0</v>
      </c>
      <c r="S97" s="260"/>
      <c r="T97" s="261">
        <f>Anexo!M97</f>
        <v>0</v>
      </c>
      <c r="U97" s="262"/>
      <c r="V97" s="262"/>
      <c r="W97" s="262"/>
      <c r="X97" s="262"/>
      <c r="Y97" s="263"/>
      <c r="Z97" s="261">
        <f>Anexo!O97</f>
        <v>0</v>
      </c>
      <c r="AA97" s="262"/>
      <c r="AB97" s="262"/>
      <c r="AC97" s="262"/>
      <c r="AD97" s="263"/>
      <c r="AE97" s="261">
        <f>Anexo!Q97</f>
        <v>0</v>
      </c>
      <c r="AF97" s="262"/>
      <c r="AG97" s="262"/>
      <c r="AH97" s="262"/>
      <c r="AI97" s="262"/>
      <c r="AJ97" s="262"/>
      <c r="AK97" s="263"/>
    </row>
    <row r="98" spans="1:37" ht="14.25" customHeight="1">
      <c r="A98">
        <v>87</v>
      </c>
      <c r="B98" s="255">
        <f>Anexo!C98</f>
        <v>0</v>
      </c>
      <c r="C98" s="256"/>
      <c r="D98" s="257"/>
      <c r="E98" s="258">
        <f>Anexo!D98</f>
      </c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60"/>
      <c r="R98" s="258">
        <f>Anexo!H98</f>
        <v>0</v>
      </c>
      <c r="S98" s="260"/>
      <c r="T98" s="261">
        <f>Anexo!M98</f>
        <v>0</v>
      </c>
      <c r="U98" s="262"/>
      <c r="V98" s="262"/>
      <c r="W98" s="262"/>
      <c r="X98" s="262"/>
      <c r="Y98" s="263"/>
      <c r="Z98" s="261">
        <f>Anexo!O98</f>
        <v>0</v>
      </c>
      <c r="AA98" s="262"/>
      <c r="AB98" s="262"/>
      <c r="AC98" s="262"/>
      <c r="AD98" s="263"/>
      <c r="AE98" s="261">
        <f>Anexo!Q98</f>
        <v>0</v>
      </c>
      <c r="AF98" s="262"/>
      <c r="AG98" s="262"/>
      <c r="AH98" s="262"/>
      <c r="AI98" s="262"/>
      <c r="AJ98" s="262"/>
      <c r="AK98" s="263"/>
    </row>
    <row r="99" spans="1:37" ht="14.25" customHeight="1">
      <c r="A99">
        <v>88</v>
      </c>
      <c r="B99" s="255">
        <f>Anexo!C99</f>
        <v>0</v>
      </c>
      <c r="C99" s="256"/>
      <c r="D99" s="257"/>
      <c r="E99" s="258">
        <f>Anexo!D99</f>
      </c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60"/>
      <c r="R99" s="258">
        <f>Anexo!H99</f>
        <v>0</v>
      </c>
      <c r="S99" s="260"/>
      <c r="T99" s="261">
        <f>Anexo!M99</f>
        <v>0</v>
      </c>
      <c r="U99" s="262"/>
      <c r="V99" s="262"/>
      <c r="W99" s="262"/>
      <c r="X99" s="262"/>
      <c r="Y99" s="263"/>
      <c r="Z99" s="261">
        <f>Anexo!O99</f>
        <v>0</v>
      </c>
      <c r="AA99" s="262"/>
      <c r="AB99" s="262"/>
      <c r="AC99" s="262"/>
      <c r="AD99" s="263"/>
      <c r="AE99" s="261">
        <f>Anexo!Q99</f>
        <v>0</v>
      </c>
      <c r="AF99" s="262"/>
      <c r="AG99" s="262"/>
      <c r="AH99" s="262"/>
      <c r="AI99" s="262"/>
      <c r="AJ99" s="262"/>
      <c r="AK99" s="263"/>
    </row>
    <row r="100" spans="1:37" ht="14.25" customHeight="1">
      <c r="A100">
        <v>89</v>
      </c>
      <c r="B100" s="255">
        <f>Anexo!C100</f>
        <v>0</v>
      </c>
      <c r="C100" s="256"/>
      <c r="D100" s="257"/>
      <c r="E100" s="258">
        <f>Anexo!D100</f>
      </c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60"/>
      <c r="R100" s="258">
        <f>Anexo!H100</f>
        <v>0</v>
      </c>
      <c r="S100" s="260"/>
      <c r="T100" s="261">
        <f>Anexo!M100</f>
        <v>0</v>
      </c>
      <c r="U100" s="262"/>
      <c r="V100" s="262"/>
      <c r="W100" s="262"/>
      <c r="X100" s="262"/>
      <c r="Y100" s="263"/>
      <c r="Z100" s="261">
        <f>Anexo!O100</f>
        <v>0</v>
      </c>
      <c r="AA100" s="262"/>
      <c r="AB100" s="262"/>
      <c r="AC100" s="262"/>
      <c r="AD100" s="263"/>
      <c r="AE100" s="261">
        <f>Anexo!Q100</f>
        <v>0</v>
      </c>
      <c r="AF100" s="262"/>
      <c r="AG100" s="262"/>
      <c r="AH100" s="262"/>
      <c r="AI100" s="262"/>
      <c r="AJ100" s="262"/>
      <c r="AK100" s="263"/>
    </row>
    <row r="101" spans="1:37" ht="14.25" customHeight="1">
      <c r="A101">
        <v>90</v>
      </c>
      <c r="B101" s="255">
        <f>Anexo!C101</f>
        <v>0</v>
      </c>
      <c r="C101" s="256"/>
      <c r="D101" s="257"/>
      <c r="E101" s="258">
        <f>Anexo!D101</f>
      </c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60"/>
      <c r="R101" s="258">
        <f>Anexo!H101</f>
        <v>0</v>
      </c>
      <c r="S101" s="260"/>
      <c r="T101" s="261">
        <f>Anexo!M101</f>
        <v>0</v>
      </c>
      <c r="U101" s="262"/>
      <c r="V101" s="262"/>
      <c r="W101" s="262"/>
      <c r="X101" s="262"/>
      <c r="Y101" s="263"/>
      <c r="Z101" s="261">
        <f>Anexo!O101</f>
        <v>0</v>
      </c>
      <c r="AA101" s="262"/>
      <c r="AB101" s="262"/>
      <c r="AC101" s="262"/>
      <c r="AD101" s="263"/>
      <c r="AE101" s="261">
        <f>Anexo!Q101</f>
        <v>0</v>
      </c>
      <c r="AF101" s="262"/>
      <c r="AG101" s="262"/>
      <c r="AH101" s="262"/>
      <c r="AI101" s="262"/>
      <c r="AJ101" s="262"/>
      <c r="AK101" s="263"/>
    </row>
    <row r="102" spans="1:37" ht="14.25" customHeight="1">
      <c r="A102">
        <v>91</v>
      </c>
      <c r="B102" s="255">
        <f>Anexo!C102</f>
        <v>0</v>
      </c>
      <c r="C102" s="256"/>
      <c r="D102" s="257"/>
      <c r="E102" s="258">
        <f>Anexo!D102</f>
      </c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60"/>
      <c r="R102" s="258">
        <f>Anexo!H102</f>
        <v>0</v>
      </c>
      <c r="S102" s="260"/>
      <c r="T102" s="261">
        <f>Anexo!M102</f>
        <v>0</v>
      </c>
      <c r="U102" s="262"/>
      <c r="V102" s="262"/>
      <c r="W102" s="262"/>
      <c r="X102" s="262"/>
      <c r="Y102" s="263"/>
      <c r="Z102" s="261">
        <f>Anexo!O102</f>
        <v>0</v>
      </c>
      <c r="AA102" s="262"/>
      <c r="AB102" s="262"/>
      <c r="AC102" s="262"/>
      <c r="AD102" s="263"/>
      <c r="AE102" s="261">
        <f>Anexo!Q102</f>
        <v>0</v>
      </c>
      <c r="AF102" s="262"/>
      <c r="AG102" s="262"/>
      <c r="AH102" s="262"/>
      <c r="AI102" s="262"/>
      <c r="AJ102" s="262"/>
      <c r="AK102" s="263"/>
    </row>
    <row r="103" spans="1:37" ht="14.25" customHeight="1">
      <c r="A103">
        <v>92</v>
      </c>
      <c r="B103" s="255">
        <f>Anexo!C103</f>
        <v>0</v>
      </c>
      <c r="C103" s="256"/>
      <c r="D103" s="257"/>
      <c r="E103" s="258">
        <f>Anexo!D103</f>
      </c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60"/>
      <c r="R103" s="258">
        <f>Anexo!H103</f>
        <v>0</v>
      </c>
      <c r="S103" s="260"/>
      <c r="T103" s="261">
        <f>Anexo!M103</f>
        <v>0</v>
      </c>
      <c r="U103" s="262"/>
      <c r="V103" s="262"/>
      <c r="W103" s="262"/>
      <c r="X103" s="262"/>
      <c r="Y103" s="263"/>
      <c r="Z103" s="261">
        <f>Anexo!O103</f>
        <v>0</v>
      </c>
      <c r="AA103" s="262"/>
      <c r="AB103" s="262"/>
      <c r="AC103" s="262"/>
      <c r="AD103" s="263"/>
      <c r="AE103" s="261">
        <f>Anexo!Q103</f>
        <v>0</v>
      </c>
      <c r="AF103" s="262"/>
      <c r="AG103" s="262"/>
      <c r="AH103" s="262"/>
      <c r="AI103" s="262"/>
      <c r="AJ103" s="262"/>
      <c r="AK103" s="263"/>
    </row>
    <row r="104" spans="1:37" ht="14.25" customHeight="1">
      <c r="A104">
        <v>93</v>
      </c>
      <c r="B104" s="255">
        <f>Anexo!C104</f>
        <v>0</v>
      </c>
      <c r="C104" s="256"/>
      <c r="D104" s="257"/>
      <c r="E104" s="258">
        <f>Anexo!D104</f>
      </c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60"/>
      <c r="R104" s="258">
        <f>Anexo!H104</f>
        <v>0</v>
      </c>
      <c r="S104" s="260"/>
      <c r="T104" s="261">
        <f>Anexo!M104</f>
        <v>0</v>
      </c>
      <c r="U104" s="262"/>
      <c r="V104" s="262"/>
      <c r="W104" s="262"/>
      <c r="X104" s="262"/>
      <c r="Y104" s="263"/>
      <c r="Z104" s="261">
        <f>Anexo!O104</f>
        <v>0</v>
      </c>
      <c r="AA104" s="262"/>
      <c r="AB104" s="262"/>
      <c r="AC104" s="262"/>
      <c r="AD104" s="263"/>
      <c r="AE104" s="261">
        <f>Anexo!Q104</f>
        <v>0</v>
      </c>
      <c r="AF104" s="262"/>
      <c r="AG104" s="262"/>
      <c r="AH104" s="262"/>
      <c r="AI104" s="262"/>
      <c r="AJ104" s="262"/>
      <c r="AK104" s="263"/>
    </row>
    <row r="105" spans="1:37" ht="14.25" customHeight="1">
      <c r="A105">
        <v>94</v>
      </c>
      <c r="B105" s="255">
        <f>Anexo!C105</f>
        <v>0</v>
      </c>
      <c r="C105" s="256"/>
      <c r="D105" s="257"/>
      <c r="E105" s="258">
        <f>Anexo!D105</f>
      </c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60"/>
      <c r="R105" s="258">
        <f>Anexo!H105</f>
        <v>0</v>
      </c>
      <c r="S105" s="260"/>
      <c r="T105" s="261">
        <f>Anexo!M105</f>
        <v>0</v>
      </c>
      <c r="U105" s="262"/>
      <c r="V105" s="262"/>
      <c r="W105" s="262"/>
      <c r="X105" s="262"/>
      <c r="Y105" s="263"/>
      <c r="Z105" s="261">
        <f>Anexo!O105</f>
        <v>0</v>
      </c>
      <c r="AA105" s="262"/>
      <c r="AB105" s="262"/>
      <c r="AC105" s="262"/>
      <c r="AD105" s="263"/>
      <c r="AE105" s="261">
        <f>Anexo!Q105</f>
        <v>0</v>
      </c>
      <c r="AF105" s="262"/>
      <c r="AG105" s="262"/>
      <c r="AH105" s="262"/>
      <c r="AI105" s="262"/>
      <c r="AJ105" s="262"/>
      <c r="AK105" s="263"/>
    </row>
    <row r="106" spans="1:37" ht="14.25" customHeight="1">
      <c r="A106">
        <v>95</v>
      </c>
      <c r="B106" s="255">
        <f>Anexo!C106</f>
        <v>0</v>
      </c>
      <c r="C106" s="256"/>
      <c r="D106" s="257"/>
      <c r="E106" s="258">
        <f>Anexo!D106</f>
      </c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60"/>
      <c r="R106" s="258">
        <f>Anexo!H106</f>
        <v>0</v>
      </c>
      <c r="S106" s="260"/>
      <c r="T106" s="261">
        <f>Anexo!M106</f>
        <v>0</v>
      </c>
      <c r="U106" s="262"/>
      <c r="V106" s="262"/>
      <c r="W106" s="262"/>
      <c r="X106" s="262"/>
      <c r="Y106" s="263"/>
      <c r="Z106" s="261">
        <f>Anexo!O106</f>
        <v>0</v>
      </c>
      <c r="AA106" s="262"/>
      <c r="AB106" s="262"/>
      <c r="AC106" s="262"/>
      <c r="AD106" s="263"/>
      <c r="AE106" s="261">
        <f>Anexo!Q106</f>
        <v>0</v>
      </c>
      <c r="AF106" s="262"/>
      <c r="AG106" s="262"/>
      <c r="AH106" s="262"/>
      <c r="AI106" s="262"/>
      <c r="AJ106" s="262"/>
      <c r="AK106" s="263"/>
    </row>
    <row r="107" spans="1:37" ht="14.25" customHeight="1">
      <c r="A107">
        <v>96</v>
      </c>
      <c r="B107" s="255">
        <f>Anexo!C107</f>
        <v>0</v>
      </c>
      <c r="C107" s="256"/>
      <c r="D107" s="257"/>
      <c r="E107" s="258">
        <f>Anexo!D107</f>
      </c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60"/>
      <c r="R107" s="258">
        <f>Anexo!H107</f>
        <v>0</v>
      </c>
      <c r="S107" s="260"/>
      <c r="T107" s="261">
        <f>Anexo!M107</f>
        <v>0</v>
      </c>
      <c r="U107" s="262"/>
      <c r="V107" s="262"/>
      <c r="W107" s="262"/>
      <c r="X107" s="262"/>
      <c r="Y107" s="263"/>
      <c r="Z107" s="261">
        <f>Anexo!O107</f>
        <v>0</v>
      </c>
      <c r="AA107" s="262"/>
      <c r="AB107" s="262"/>
      <c r="AC107" s="262"/>
      <c r="AD107" s="263"/>
      <c r="AE107" s="261">
        <f>Anexo!Q107</f>
        <v>0</v>
      </c>
      <c r="AF107" s="262"/>
      <c r="AG107" s="262"/>
      <c r="AH107" s="262"/>
      <c r="AI107" s="262"/>
      <c r="AJ107" s="262"/>
      <c r="AK107" s="263"/>
    </row>
    <row r="108" spans="1:37" ht="14.25" customHeight="1">
      <c r="A108">
        <v>97</v>
      </c>
      <c r="B108" s="255">
        <f>Anexo!C108</f>
        <v>0</v>
      </c>
      <c r="C108" s="256"/>
      <c r="D108" s="257"/>
      <c r="E108" s="258">
        <f>Anexo!D108</f>
      </c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60"/>
      <c r="R108" s="258">
        <f>Anexo!H108</f>
        <v>0</v>
      </c>
      <c r="S108" s="260"/>
      <c r="T108" s="261">
        <f>Anexo!M108</f>
        <v>0</v>
      </c>
      <c r="U108" s="262"/>
      <c r="V108" s="262"/>
      <c r="W108" s="262"/>
      <c r="X108" s="262"/>
      <c r="Y108" s="263"/>
      <c r="Z108" s="261">
        <f>Anexo!O108</f>
        <v>0</v>
      </c>
      <c r="AA108" s="262"/>
      <c r="AB108" s="262"/>
      <c r="AC108" s="262"/>
      <c r="AD108" s="263"/>
      <c r="AE108" s="261">
        <f>Anexo!Q108</f>
        <v>0</v>
      </c>
      <c r="AF108" s="262"/>
      <c r="AG108" s="262"/>
      <c r="AH108" s="262"/>
      <c r="AI108" s="262"/>
      <c r="AJ108" s="262"/>
      <c r="AK108" s="263"/>
    </row>
    <row r="109" spans="1:37" ht="14.25" customHeight="1">
      <c r="A109">
        <v>98</v>
      </c>
      <c r="B109" s="255">
        <f>Anexo!C109</f>
        <v>0</v>
      </c>
      <c r="C109" s="256"/>
      <c r="D109" s="257"/>
      <c r="E109" s="258">
        <f>Anexo!D109</f>
      </c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60"/>
      <c r="R109" s="258">
        <f>Anexo!H109</f>
        <v>0</v>
      </c>
      <c r="S109" s="260"/>
      <c r="T109" s="261">
        <f>Anexo!M109</f>
        <v>0</v>
      </c>
      <c r="U109" s="262"/>
      <c r="V109" s="262"/>
      <c r="W109" s="262"/>
      <c r="X109" s="262"/>
      <c r="Y109" s="263"/>
      <c r="Z109" s="261">
        <f>Anexo!O109</f>
        <v>0</v>
      </c>
      <c r="AA109" s="262"/>
      <c r="AB109" s="262"/>
      <c r="AC109" s="262"/>
      <c r="AD109" s="263"/>
      <c r="AE109" s="261">
        <f>Anexo!Q109</f>
        <v>0</v>
      </c>
      <c r="AF109" s="262"/>
      <c r="AG109" s="262"/>
      <c r="AH109" s="262"/>
      <c r="AI109" s="262"/>
      <c r="AJ109" s="262"/>
      <c r="AK109" s="263"/>
    </row>
    <row r="110" spans="1:37" ht="14.25" customHeight="1">
      <c r="A110">
        <v>99</v>
      </c>
      <c r="B110" s="255">
        <f>Anexo!C110</f>
        <v>0</v>
      </c>
      <c r="C110" s="256"/>
      <c r="D110" s="257"/>
      <c r="E110" s="258">
        <f>Anexo!D110</f>
      </c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60"/>
      <c r="R110" s="258">
        <f>Anexo!H110</f>
        <v>0</v>
      </c>
      <c r="S110" s="260"/>
      <c r="T110" s="261">
        <f>Anexo!M110</f>
        <v>0</v>
      </c>
      <c r="U110" s="262"/>
      <c r="V110" s="262"/>
      <c r="W110" s="262"/>
      <c r="X110" s="262"/>
      <c r="Y110" s="263"/>
      <c r="Z110" s="261">
        <f>Anexo!O110</f>
        <v>0</v>
      </c>
      <c r="AA110" s="262"/>
      <c r="AB110" s="262"/>
      <c r="AC110" s="262"/>
      <c r="AD110" s="263"/>
      <c r="AE110" s="261">
        <f>Anexo!Q110</f>
        <v>0</v>
      </c>
      <c r="AF110" s="262"/>
      <c r="AG110" s="262"/>
      <c r="AH110" s="262"/>
      <c r="AI110" s="262"/>
      <c r="AJ110" s="262"/>
      <c r="AK110" s="263"/>
    </row>
    <row r="111" spans="1:37" ht="14.25" customHeight="1">
      <c r="A111">
        <v>100</v>
      </c>
      <c r="B111" s="255">
        <f>Anexo!C111</f>
        <v>0</v>
      </c>
      <c r="C111" s="256"/>
      <c r="D111" s="257"/>
      <c r="E111" s="258">
        <f>Anexo!D111</f>
      </c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60"/>
      <c r="R111" s="258">
        <f>Anexo!H111</f>
        <v>0</v>
      </c>
      <c r="S111" s="260"/>
      <c r="T111" s="261">
        <f>Anexo!M111</f>
        <v>0</v>
      </c>
      <c r="U111" s="262"/>
      <c r="V111" s="262"/>
      <c r="W111" s="262"/>
      <c r="X111" s="262"/>
      <c r="Y111" s="263"/>
      <c r="Z111" s="261">
        <f>Anexo!O111</f>
        <v>0</v>
      </c>
      <c r="AA111" s="262"/>
      <c r="AB111" s="262"/>
      <c r="AC111" s="262"/>
      <c r="AD111" s="263"/>
      <c r="AE111" s="261">
        <f>Anexo!Q111</f>
        <v>0</v>
      </c>
      <c r="AF111" s="262"/>
      <c r="AG111" s="262"/>
      <c r="AH111" s="262"/>
      <c r="AI111" s="262"/>
      <c r="AJ111" s="262"/>
      <c r="AK111" s="263"/>
    </row>
    <row r="112" spans="1:37" ht="14.25" customHeight="1">
      <c r="A112">
        <v>101</v>
      </c>
      <c r="B112" s="255">
        <f>Anexo!C112</f>
        <v>0</v>
      </c>
      <c r="C112" s="256"/>
      <c r="D112" s="257"/>
      <c r="E112" s="258">
        <f>Anexo!D112</f>
      </c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60"/>
      <c r="R112" s="258">
        <f>Anexo!H112</f>
        <v>0</v>
      </c>
      <c r="S112" s="260"/>
      <c r="T112" s="261">
        <f>Anexo!M112</f>
        <v>0</v>
      </c>
      <c r="U112" s="262"/>
      <c r="V112" s="262"/>
      <c r="W112" s="262"/>
      <c r="X112" s="262"/>
      <c r="Y112" s="263"/>
      <c r="Z112" s="261">
        <f>Anexo!O112</f>
        <v>0</v>
      </c>
      <c r="AA112" s="262"/>
      <c r="AB112" s="262"/>
      <c r="AC112" s="262"/>
      <c r="AD112" s="263"/>
      <c r="AE112" s="261">
        <f>Anexo!Q112</f>
        <v>0</v>
      </c>
      <c r="AF112" s="262"/>
      <c r="AG112" s="262"/>
      <c r="AH112" s="262"/>
      <c r="AI112" s="262"/>
      <c r="AJ112" s="262"/>
      <c r="AK112" s="263"/>
    </row>
  </sheetData>
  <sheetProtection password="E2D9" sheet="1" objects="1" scenarios="1"/>
  <mergeCells count="619">
    <mergeCell ref="Z112:AD112"/>
    <mergeCell ref="AE112:AK112"/>
    <mergeCell ref="B112:D112"/>
    <mergeCell ref="E112:Q112"/>
    <mergeCell ref="R112:S112"/>
    <mergeCell ref="T112:Y112"/>
    <mergeCell ref="B110:D110"/>
    <mergeCell ref="E110:Q110"/>
    <mergeCell ref="B111:D111"/>
    <mergeCell ref="E111:Q111"/>
    <mergeCell ref="R111:S111"/>
    <mergeCell ref="T111:Y111"/>
    <mergeCell ref="R110:S110"/>
    <mergeCell ref="T110:Y110"/>
    <mergeCell ref="Z108:AD108"/>
    <mergeCell ref="AE108:AK108"/>
    <mergeCell ref="Z109:AD109"/>
    <mergeCell ref="AE109:AK109"/>
    <mergeCell ref="Z111:AD111"/>
    <mergeCell ref="AE111:AK111"/>
    <mergeCell ref="B108:D108"/>
    <mergeCell ref="E108:Q108"/>
    <mergeCell ref="R108:S108"/>
    <mergeCell ref="T108:Y108"/>
    <mergeCell ref="Z110:AD110"/>
    <mergeCell ref="AE110:AK110"/>
    <mergeCell ref="B109:D109"/>
    <mergeCell ref="E109:Q109"/>
    <mergeCell ref="R109:S109"/>
    <mergeCell ref="T109:Y109"/>
    <mergeCell ref="B106:D106"/>
    <mergeCell ref="E106:Q106"/>
    <mergeCell ref="B107:D107"/>
    <mergeCell ref="E107:Q107"/>
    <mergeCell ref="R107:S107"/>
    <mergeCell ref="T107:Y107"/>
    <mergeCell ref="R106:S106"/>
    <mergeCell ref="T106:Y106"/>
    <mergeCell ref="Z104:AD104"/>
    <mergeCell ref="AE104:AK104"/>
    <mergeCell ref="Z105:AD105"/>
    <mergeCell ref="AE105:AK105"/>
    <mergeCell ref="Z107:AD107"/>
    <mergeCell ref="AE107:AK107"/>
    <mergeCell ref="B104:D104"/>
    <mergeCell ref="E104:Q104"/>
    <mergeCell ref="R104:S104"/>
    <mergeCell ref="T104:Y104"/>
    <mergeCell ref="Z106:AD106"/>
    <mergeCell ref="AE106:AK106"/>
    <mergeCell ref="B105:D105"/>
    <mergeCell ref="E105:Q105"/>
    <mergeCell ref="R105:S105"/>
    <mergeCell ref="T105:Y105"/>
    <mergeCell ref="B102:D102"/>
    <mergeCell ref="E102:Q102"/>
    <mergeCell ref="B103:D103"/>
    <mergeCell ref="E103:Q103"/>
    <mergeCell ref="R103:S103"/>
    <mergeCell ref="T103:Y103"/>
    <mergeCell ref="R102:S102"/>
    <mergeCell ref="T102:Y102"/>
    <mergeCell ref="Z100:AD100"/>
    <mergeCell ref="AE100:AK100"/>
    <mergeCell ref="Z101:AD101"/>
    <mergeCell ref="AE101:AK101"/>
    <mergeCell ref="Z103:AD103"/>
    <mergeCell ref="AE103:AK103"/>
    <mergeCell ref="B100:D100"/>
    <mergeCell ref="E100:Q100"/>
    <mergeCell ref="R100:S100"/>
    <mergeCell ref="T100:Y100"/>
    <mergeCell ref="Z102:AD102"/>
    <mergeCell ref="AE102:AK102"/>
    <mergeCell ref="B101:D101"/>
    <mergeCell ref="E101:Q101"/>
    <mergeCell ref="R101:S101"/>
    <mergeCell ref="T101:Y101"/>
    <mergeCell ref="B98:D98"/>
    <mergeCell ref="E98:Q98"/>
    <mergeCell ref="B99:D99"/>
    <mergeCell ref="E99:Q99"/>
    <mergeCell ref="R99:S99"/>
    <mergeCell ref="T99:Y99"/>
    <mergeCell ref="R98:S98"/>
    <mergeCell ref="T98:Y98"/>
    <mergeCell ref="Z96:AD96"/>
    <mergeCell ref="AE96:AK96"/>
    <mergeCell ref="Z97:AD97"/>
    <mergeCell ref="AE97:AK97"/>
    <mergeCell ref="Z99:AD99"/>
    <mergeCell ref="AE99:AK99"/>
    <mergeCell ref="B96:D96"/>
    <mergeCell ref="E96:Q96"/>
    <mergeCell ref="R96:S96"/>
    <mergeCell ref="T96:Y96"/>
    <mergeCell ref="Z98:AD98"/>
    <mergeCell ref="AE98:AK98"/>
    <mergeCell ref="B97:D97"/>
    <mergeCell ref="E97:Q97"/>
    <mergeCell ref="R97:S97"/>
    <mergeCell ref="T97:Y97"/>
    <mergeCell ref="B94:D94"/>
    <mergeCell ref="E94:Q94"/>
    <mergeCell ref="B95:D95"/>
    <mergeCell ref="E95:Q95"/>
    <mergeCell ref="R95:S95"/>
    <mergeCell ref="T95:Y95"/>
    <mergeCell ref="R94:S94"/>
    <mergeCell ref="T94:Y94"/>
    <mergeCell ref="Z92:AD92"/>
    <mergeCell ref="AE92:AK92"/>
    <mergeCell ref="Z93:AD93"/>
    <mergeCell ref="AE93:AK93"/>
    <mergeCell ref="Z95:AD95"/>
    <mergeCell ref="AE95:AK95"/>
    <mergeCell ref="B92:D92"/>
    <mergeCell ref="E92:Q92"/>
    <mergeCell ref="R92:S92"/>
    <mergeCell ref="T92:Y92"/>
    <mergeCell ref="Z94:AD94"/>
    <mergeCell ref="AE94:AK94"/>
    <mergeCell ref="B93:D93"/>
    <mergeCell ref="E93:Q93"/>
    <mergeCell ref="R93:S93"/>
    <mergeCell ref="T93:Y93"/>
    <mergeCell ref="B90:D90"/>
    <mergeCell ref="E90:Q90"/>
    <mergeCell ref="B91:D91"/>
    <mergeCell ref="E91:Q91"/>
    <mergeCell ref="R91:S91"/>
    <mergeCell ref="T91:Y91"/>
    <mergeCell ref="R90:S90"/>
    <mergeCell ref="T90:Y90"/>
    <mergeCell ref="Z88:AD88"/>
    <mergeCell ref="AE88:AK88"/>
    <mergeCell ref="Z89:AD89"/>
    <mergeCell ref="AE89:AK89"/>
    <mergeCell ref="Z91:AD91"/>
    <mergeCell ref="AE91:AK91"/>
    <mergeCell ref="B88:D88"/>
    <mergeCell ref="E88:Q88"/>
    <mergeCell ref="R88:S88"/>
    <mergeCell ref="T88:Y88"/>
    <mergeCell ref="Z90:AD90"/>
    <mergeCell ref="AE90:AK90"/>
    <mergeCell ref="B89:D89"/>
    <mergeCell ref="E89:Q89"/>
    <mergeCell ref="R89:S89"/>
    <mergeCell ref="T89:Y89"/>
    <mergeCell ref="B86:D86"/>
    <mergeCell ref="E86:Q86"/>
    <mergeCell ref="B87:D87"/>
    <mergeCell ref="E87:Q87"/>
    <mergeCell ref="R87:S87"/>
    <mergeCell ref="T87:Y87"/>
    <mergeCell ref="R86:S86"/>
    <mergeCell ref="T86:Y86"/>
    <mergeCell ref="Z84:AD84"/>
    <mergeCell ref="AE84:AK84"/>
    <mergeCell ref="Z85:AD85"/>
    <mergeCell ref="AE85:AK85"/>
    <mergeCell ref="Z87:AD87"/>
    <mergeCell ref="AE87:AK87"/>
    <mergeCell ref="B84:D84"/>
    <mergeCell ref="E84:Q84"/>
    <mergeCell ref="R84:S84"/>
    <mergeCell ref="T84:Y84"/>
    <mergeCell ref="Z86:AD86"/>
    <mergeCell ref="AE86:AK86"/>
    <mergeCell ref="B85:D85"/>
    <mergeCell ref="E85:Q85"/>
    <mergeCell ref="R85:S85"/>
    <mergeCell ref="T85:Y85"/>
    <mergeCell ref="B82:D82"/>
    <mergeCell ref="E82:Q82"/>
    <mergeCell ref="B83:D83"/>
    <mergeCell ref="E83:Q83"/>
    <mergeCell ref="R83:S83"/>
    <mergeCell ref="T83:Y83"/>
    <mergeCell ref="R82:S82"/>
    <mergeCell ref="T82:Y82"/>
    <mergeCell ref="Z80:AD80"/>
    <mergeCell ref="AE80:AK80"/>
    <mergeCell ref="Z81:AD81"/>
    <mergeCell ref="AE81:AK81"/>
    <mergeCell ref="Z83:AD83"/>
    <mergeCell ref="AE83:AK83"/>
    <mergeCell ref="B80:D80"/>
    <mergeCell ref="E80:Q80"/>
    <mergeCell ref="R80:S80"/>
    <mergeCell ref="T80:Y80"/>
    <mergeCell ref="Z82:AD82"/>
    <mergeCell ref="AE82:AK82"/>
    <mergeCell ref="B81:D81"/>
    <mergeCell ref="E81:Q81"/>
    <mergeCell ref="R81:S81"/>
    <mergeCell ref="T81:Y81"/>
    <mergeCell ref="B78:D78"/>
    <mergeCell ref="E78:Q78"/>
    <mergeCell ref="B79:D79"/>
    <mergeCell ref="E79:Q79"/>
    <mergeCell ref="R79:S79"/>
    <mergeCell ref="T79:Y79"/>
    <mergeCell ref="R78:S78"/>
    <mergeCell ref="T78:Y78"/>
    <mergeCell ref="Z76:AD76"/>
    <mergeCell ref="AE76:AK76"/>
    <mergeCell ref="Z77:AD77"/>
    <mergeCell ref="AE77:AK77"/>
    <mergeCell ref="Z79:AD79"/>
    <mergeCell ref="AE79:AK79"/>
    <mergeCell ref="B76:D76"/>
    <mergeCell ref="E76:Q76"/>
    <mergeCell ref="R76:S76"/>
    <mergeCell ref="T76:Y76"/>
    <mergeCell ref="Z78:AD78"/>
    <mergeCell ref="AE78:AK78"/>
    <mergeCell ref="B77:D77"/>
    <mergeCell ref="E77:Q77"/>
    <mergeCell ref="R77:S77"/>
    <mergeCell ref="T77:Y77"/>
    <mergeCell ref="B74:D74"/>
    <mergeCell ref="E74:Q74"/>
    <mergeCell ref="B75:D75"/>
    <mergeCell ref="E75:Q75"/>
    <mergeCell ref="R75:S75"/>
    <mergeCell ref="T75:Y75"/>
    <mergeCell ref="R74:S74"/>
    <mergeCell ref="T74:Y74"/>
    <mergeCell ref="Z72:AD72"/>
    <mergeCell ref="AE72:AK72"/>
    <mergeCell ref="Z73:AD73"/>
    <mergeCell ref="AE73:AK73"/>
    <mergeCell ref="Z75:AD75"/>
    <mergeCell ref="AE75:AK75"/>
    <mergeCell ref="B72:D72"/>
    <mergeCell ref="E72:Q72"/>
    <mergeCell ref="R72:S72"/>
    <mergeCell ref="T72:Y72"/>
    <mergeCell ref="Z74:AD74"/>
    <mergeCell ref="AE74:AK74"/>
    <mergeCell ref="B73:D73"/>
    <mergeCell ref="E73:Q73"/>
    <mergeCell ref="R73:S73"/>
    <mergeCell ref="T73:Y73"/>
    <mergeCell ref="B70:D70"/>
    <mergeCell ref="E70:Q70"/>
    <mergeCell ref="B71:D71"/>
    <mergeCell ref="E71:Q71"/>
    <mergeCell ref="R71:S71"/>
    <mergeCell ref="T71:Y71"/>
    <mergeCell ref="R70:S70"/>
    <mergeCell ref="T70:Y70"/>
    <mergeCell ref="Z68:AD68"/>
    <mergeCell ref="AE68:AK68"/>
    <mergeCell ref="Z69:AD69"/>
    <mergeCell ref="AE69:AK69"/>
    <mergeCell ref="Z71:AD71"/>
    <mergeCell ref="AE71:AK71"/>
    <mergeCell ref="B68:D68"/>
    <mergeCell ref="E68:Q68"/>
    <mergeCell ref="R68:S68"/>
    <mergeCell ref="T68:Y68"/>
    <mergeCell ref="Z70:AD70"/>
    <mergeCell ref="AE70:AK70"/>
    <mergeCell ref="B69:D69"/>
    <mergeCell ref="E69:Q69"/>
    <mergeCell ref="R69:S69"/>
    <mergeCell ref="T69:Y69"/>
    <mergeCell ref="B66:D66"/>
    <mergeCell ref="E66:Q66"/>
    <mergeCell ref="B67:D67"/>
    <mergeCell ref="E67:Q67"/>
    <mergeCell ref="R67:S67"/>
    <mergeCell ref="T67:Y67"/>
    <mergeCell ref="R66:S66"/>
    <mergeCell ref="T66:Y66"/>
    <mergeCell ref="Z64:AD64"/>
    <mergeCell ref="AE64:AK64"/>
    <mergeCell ref="Z65:AD65"/>
    <mergeCell ref="AE65:AK65"/>
    <mergeCell ref="Z67:AD67"/>
    <mergeCell ref="AE67:AK67"/>
    <mergeCell ref="B64:D64"/>
    <mergeCell ref="E64:Q64"/>
    <mergeCell ref="R64:S64"/>
    <mergeCell ref="T64:Y64"/>
    <mergeCell ref="Z66:AD66"/>
    <mergeCell ref="AE66:AK66"/>
    <mergeCell ref="B65:D65"/>
    <mergeCell ref="E65:Q65"/>
    <mergeCell ref="R65:S65"/>
    <mergeCell ref="T65:Y65"/>
    <mergeCell ref="B62:D62"/>
    <mergeCell ref="E62:Q62"/>
    <mergeCell ref="B63:D63"/>
    <mergeCell ref="E63:Q63"/>
    <mergeCell ref="R63:S63"/>
    <mergeCell ref="T63:Y63"/>
    <mergeCell ref="R62:S62"/>
    <mergeCell ref="T62:Y62"/>
    <mergeCell ref="Z60:AD60"/>
    <mergeCell ref="AE60:AK60"/>
    <mergeCell ref="Z61:AD61"/>
    <mergeCell ref="AE61:AK61"/>
    <mergeCell ref="Z63:AD63"/>
    <mergeCell ref="AE63:AK63"/>
    <mergeCell ref="B60:D60"/>
    <mergeCell ref="E60:Q60"/>
    <mergeCell ref="R60:S60"/>
    <mergeCell ref="T60:Y60"/>
    <mergeCell ref="Z62:AD62"/>
    <mergeCell ref="AE62:AK62"/>
    <mergeCell ref="B61:D61"/>
    <mergeCell ref="E61:Q61"/>
    <mergeCell ref="R61:S61"/>
    <mergeCell ref="T61:Y61"/>
    <mergeCell ref="B58:D58"/>
    <mergeCell ref="E58:Q58"/>
    <mergeCell ref="B59:D59"/>
    <mergeCell ref="E59:Q59"/>
    <mergeCell ref="R59:S59"/>
    <mergeCell ref="T59:Y59"/>
    <mergeCell ref="R58:S58"/>
    <mergeCell ref="T58:Y58"/>
    <mergeCell ref="Z56:AD56"/>
    <mergeCell ref="AE56:AK56"/>
    <mergeCell ref="Z57:AD57"/>
    <mergeCell ref="AE57:AK57"/>
    <mergeCell ref="Z59:AD59"/>
    <mergeCell ref="AE59:AK59"/>
    <mergeCell ref="B56:D56"/>
    <mergeCell ref="E56:Q56"/>
    <mergeCell ref="R56:S56"/>
    <mergeCell ref="T56:Y56"/>
    <mergeCell ref="Z58:AD58"/>
    <mergeCell ref="AE58:AK58"/>
    <mergeCell ref="B57:D57"/>
    <mergeCell ref="E57:Q57"/>
    <mergeCell ref="R57:S57"/>
    <mergeCell ref="T57:Y57"/>
    <mergeCell ref="B54:D54"/>
    <mergeCell ref="E54:Q54"/>
    <mergeCell ref="B55:D55"/>
    <mergeCell ref="E55:Q55"/>
    <mergeCell ref="R55:S55"/>
    <mergeCell ref="T55:Y55"/>
    <mergeCell ref="R54:S54"/>
    <mergeCell ref="T54:Y54"/>
    <mergeCell ref="Z52:AD52"/>
    <mergeCell ref="AE52:AK52"/>
    <mergeCell ref="Z53:AD53"/>
    <mergeCell ref="AE53:AK53"/>
    <mergeCell ref="Z55:AD55"/>
    <mergeCell ref="AE55:AK55"/>
    <mergeCell ref="B52:D52"/>
    <mergeCell ref="E52:Q52"/>
    <mergeCell ref="R52:S52"/>
    <mergeCell ref="T52:Y52"/>
    <mergeCell ref="Z54:AD54"/>
    <mergeCell ref="AE54:AK54"/>
    <mergeCell ref="B53:D53"/>
    <mergeCell ref="E53:Q53"/>
    <mergeCell ref="R53:S53"/>
    <mergeCell ref="T53:Y53"/>
    <mergeCell ref="B50:D50"/>
    <mergeCell ref="E50:Q50"/>
    <mergeCell ref="B51:D51"/>
    <mergeCell ref="E51:Q51"/>
    <mergeCell ref="R51:S51"/>
    <mergeCell ref="T51:Y51"/>
    <mergeCell ref="R50:S50"/>
    <mergeCell ref="T50:Y50"/>
    <mergeCell ref="Z48:AD48"/>
    <mergeCell ref="AE48:AK48"/>
    <mergeCell ref="Z49:AD49"/>
    <mergeCell ref="AE49:AK49"/>
    <mergeCell ref="Z51:AD51"/>
    <mergeCell ref="AE51:AK51"/>
    <mergeCell ref="B48:D48"/>
    <mergeCell ref="E48:Q48"/>
    <mergeCell ref="R48:S48"/>
    <mergeCell ref="T48:Y48"/>
    <mergeCell ref="Z50:AD50"/>
    <mergeCell ref="AE50:AK50"/>
    <mergeCell ref="B49:D49"/>
    <mergeCell ref="E49:Q49"/>
    <mergeCell ref="R49:S49"/>
    <mergeCell ref="T49:Y49"/>
    <mergeCell ref="B46:D46"/>
    <mergeCell ref="E46:Q46"/>
    <mergeCell ref="B47:D47"/>
    <mergeCell ref="E47:Q47"/>
    <mergeCell ref="R47:S47"/>
    <mergeCell ref="T47:Y47"/>
    <mergeCell ref="R46:S46"/>
    <mergeCell ref="T46:Y46"/>
    <mergeCell ref="Z44:AD44"/>
    <mergeCell ref="AE44:AK44"/>
    <mergeCell ref="Z45:AD45"/>
    <mergeCell ref="AE45:AK45"/>
    <mergeCell ref="Z47:AD47"/>
    <mergeCell ref="AE47:AK47"/>
    <mergeCell ref="B44:D44"/>
    <mergeCell ref="E44:Q44"/>
    <mergeCell ref="R44:S44"/>
    <mergeCell ref="T44:Y44"/>
    <mergeCell ref="Z46:AD46"/>
    <mergeCell ref="AE46:AK46"/>
    <mergeCell ref="B45:D45"/>
    <mergeCell ref="E45:Q45"/>
    <mergeCell ref="R45:S45"/>
    <mergeCell ref="T45:Y45"/>
    <mergeCell ref="B42:D42"/>
    <mergeCell ref="E42:Q42"/>
    <mergeCell ref="B43:D43"/>
    <mergeCell ref="E43:Q43"/>
    <mergeCell ref="R43:S43"/>
    <mergeCell ref="T43:Y43"/>
    <mergeCell ref="R42:S42"/>
    <mergeCell ref="T42:Y42"/>
    <mergeCell ref="Z40:AD40"/>
    <mergeCell ref="AE40:AK40"/>
    <mergeCell ref="Z41:AD41"/>
    <mergeCell ref="AE41:AK41"/>
    <mergeCell ref="Z43:AD43"/>
    <mergeCell ref="AE43:AK43"/>
    <mergeCell ref="B40:D40"/>
    <mergeCell ref="E40:Q40"/>
    <mergeCell ref="R40:S40"/>
    <mergeCell ref="T40:Y40"/>
    <mergeCell ref="Z42:AD42"/>
    <mergeCell ref="AE42:AK42"/>
    <mergeCell ref="B41:D41"/>
    <mergeCell ref="E41:Q41"/>
    <mergeCell ref="R41:S41"/>
    <mergeCell ref="T41:Y41"/>
    <mergeCell ref="B38:D38"/>
    <mergeCell ref="E38:Q38"/>
    <mergeCell ref="B39:D39"/>
    <mergeCell ref="E39:Q39"/>
    <mergeCell ref="R39:S39"/>
    <mergeCell ref="T39:Y39"/>
    <mergeCell ref="R38:S38"/>
    <mergeCell ref="T38:Y38"/>
    <mergeCell ref="Z36:AD36"/>
    <mergeCell ref="AE36:AK36"/>
    <mergeCell ref="Z37:AD37"/>
    <mergeCell ref="AE37:AK37"/>
    <mergeCell ref="Z39:AD39"/>
    <mergeCell ref="AE39:AK39"/>
    <mergeCell ref="B36:D36"/>
    <mergeCell ref="E36:Q36"/>
    <mergeCell ref="R36:S36"/>
    <mergeCell ref="T36:Y36"/>
    <mergeCell ref="Z38:AD38"/>
    <mergeCell ref="AE38:AK38"/>
    <mergeCell ref="B37:D37"/>
    <mergeCell ref="E37:Q37"/>
    <mergeCell ref="R37:S37"/>
    <mergeCell ref="T37:Y37"/>
    <mergeCell ref="Z35:AD35"/>
    <mergeCell ref="AE35:AK35"/>
    <mergeCell ref="B34:D34"/>
    <mergeCell ref="E34:Q34"/>
    <mergeCell ref="B35:D35"/>
    <mergeCell ref="E35:Q35"/>
    <mergeCell ref="R35:S35"/>
    <mergeCell ref="T35:Y35"/>
    <mergeCell ref="R34:S34"/>
    <mergeCell ref="T34:Y34"/>
    <mergeCell ref="B33:D33"/>
    <mergeCell ref="E33:Q33"/>
    <mergeCell ref="R33:S33"/>
    <mergeCell ref="T33:Y33"/>
    <mergeCell ref="Z32:AD32"/>
    <mergeCell ref="AE32:AK32"/>
    <mergeCell ref="Z33:AD33"/>
    <mergeCell ref="AE33:AK33"/>
    <mergeCell ref="R17:S17"/>
    <mergeCell ref="E31:Q31"/>
    <mergeCell ref="R31:S31"/>
    <mergeCell ref="Z34:AD34"/>
    <mergeCell ref="AE34:AK34"/>
    <mergeCell ref="T32:Y32"/>
    <mergeCell ref="E20:Q20"/>
    <mergeCell ref="R20:S20"/>
    <mergeCell ref="R25:S25"/>
    <mergeCell ref="AE20:AK20"/>
    <mergeCell ref="R16:S16"/>
    <mergeCell ref="B32:D32"/>
    <mergeCell ref="E32:Q32"/>
    <mergeCell ref="R32:S32"/>
    <mergeCell ref="E19:Q19"/>
    <mergeCell ref="R19:S19"/>
    <mergeCell ref="B19:D19"/>
    <mergeCell ref="B20:D20"/>
    <mergeCell ref="B31:D31"/>
    <mergeCell ref="E17:Q17"/>
    <mergeCell ref="AE13:AK13"/>
    <mergeCell ref="E14:Q14"/>
    <mergeCell ref="R14:S14"/>
    <mergeCell ref="E13:Q13"/>
    <mergeCell ref="R13:S13"/>
    <mergeCell ref="AE14:AK14"/>
    <mergeCell ref="E16:Q16"/>
    <mergeCell ref="AE11:AK11"/>
    <mergeCell ref="Z11:AD11"/>
    <mergeCell ref="T11:Y11"/>
    <mergeCell ref="B12:D12"/>
    <mergeCell ref="E10:Q11"/>
    <mergeCell ref="R10:S11"/>
    <mergeCell ref="B13:D13"/>
    <mergeCell ref="E12:Q12"/>
    <mergeCell ref="R12:S12"/>
    <mergeCell ref="T12:Y12"/>
    <mergeCell ref="Z12:AD12"/>
    <mergeCell ref="Z18:AD18"/>
    <mergeCell ref="T16:Y16"/>
    <mergeCell ref="Z16:AD16"/>
    <mergeCell ref="Z13:AD13"/>
    <mergeCell ref="T13:Y13"/>
    <mergeCell ref="B14:D14"/>
    <mergeCell ref="B15:D15"/>
    <mergeCell ref="T14:Y14"/>
    <mergeCell ref="Z14:AD14"/>
    <mergeCell ref="B16:D16"/>
    <mergeCell ref="E18:Q18"/>
    <mergeCell ref="R18:S18"/>
    <mergeCell ref="E15:Q15"/>
    <mergeCell ref="T18:Y18"/>
    <mergeCell ref="R15:S15"/>
    <mergeCell ref="T19:Y19"/>
    <mergeCell ref="Z19:AD19"/>
    <mergeCell ref="T15:Y15"/>
    <mergeCell ref="Z15:AD15"/>
    <mergeCell ref="AE15:AK15"/>
    <mergeCell ref="AE16:AK16"/>
    <mergeCell ref="T17:Y17"/>
    <mergeCell ref="Z17:AD17"/>
    <mergeCell ref="T31:Y31"/>
    <mergeCell ref="B6:AA6"/>
    <mergeCell ref="T20:Y20"/>
    <mergeCell ref="Z20:AD20"/>
    <mergeCell ref="Z31:AD31"/>
    <mergeCell ref="B23:D23"/>
    <mergeCell ref="E23:Q23"/>
    <mergeCell ref="R23:S23"/>
    <mergeCell ref="B25:D25"/>
    <mergeCell ref="E25:Q25"/>
    <mergeCell ref="AE31:AK31"/>
    <mergeCell ref="AE18:AK18"/>
    <mergeCell ref="AI6:AK6"/>
    <mergeCell ref="AF6:AH6"/>
    <mergeCell ref="AE12:AK12"/>
    <mergeCell ref="AE19:AK19"/>
    <mergeCell ref="AE17:AK17"/>
    <mergeCell ref="B9:AK9"/>
    <mergeCell ref="T10:AK10"/>
    <mergeCell ref="B10:D11"/>
    <mergeCell ref="AC5:AK5"/>
    <mergeCell ref="AC6:AE6"/>
    <mergeCell ref="B21:D21"/>
    <mergeCell ref="E21:Q21"/>
    <mergeCell ref="R21:S21"/>
    <mergeCell ref="T21:Y21"/>
    <mergeCell ref="Z21:AD21"/>
    <mergeCell ref="AE21:AK21"/>
    <mergeCell ref="B17:D17"/>
    <mergeCell ref="B18:D18"/>
    <mergeCell ref="B22:D22"/>
    <mergeCell ref="E22:Q22"/>
    <mergeCell ref="AE22:AK22"/>
    <mergeCell ref="T22:Y22"/>
    <mergeCell ref="Z22:AD22"/>
    <mergeCell ref="R22:S22"/>
    <mergeCell ref="T23:Y23"/>
    <mergeCell ref="Z23:AD23"/>
    <mergeCell ref="AE23:AK23"/>
    <mergeCell ref="R24:S24"/>
    <mergeCell ref="T24:Y24"/>
    <mergeCell ref="Z24:AD24"/>
    <mergeCell ref="AE24:AK24"/>
    <mergeCell ref="R26:S26"/>
    <mergeCell ref="T26:Y26"/>
    <mergeCell ref="T25:Y25"/>
    <mergeCell ref="Z25:AD25"/>
    <mergeCell ref="AE25:AK25"/>
    <mergeCell ref="B24:D24"/>
    <mergeCell ref="E24:Q24"/>
    <mergeCell ref="Z26:AD26"/>
    <mergeCell ref="AE26:AK26"/>
    <mergeCell ref="B26:D26"/>
    <mergeCell ref="Z27:AD27"/>
    <mergeCell ref="AE27:AK27"/>
    <mergeCell ref="B27:D27"/>
    <mergeCell ref="E27:Q27"/>
    <mergeCell ref="R27:S27"/>
    <mergeCell ref="T27:Y27"/>
    <mergeCell ref="E26:Q26"/>
    <mergeCell ref="B30:D30"/>
    <mergeCell ref="E30:Q30"/>
    <mergeCell ref="R30:S30"/>
    <mergeCell ref="T30:Y30"/>
    <mergeCell ref="B28:D28"/>
    <mergeCell ref="E28:Q28"/>
    <mergeCell ref="B29:D29"/>
    <mergeCell ref="E29:Q29"/>
    <mergeCell ref="T29:Y29"/>
    <mergeCell ref="R28:S28"/>
    <mergeCell ref="Z30:AD30"/>
    <mergeCell ref="AE30:AK30"/>
    <mergeCell ref="Z29:AD29"/>
    <mergeCell ref="AE29:AK29"/>
    <mergeCell ref="T28:Y28"/>
    <mergeCell ref="Z28:AD28"/>
    <mergeCell ref="AE28:AK28"/>
    <mergeCell ref="R29:S29"/>
  </mergeCells>
  <conditionalFormatting sqref="B12:D112">
    <cfRule type="cellIs" priority="1" dxfId="1" operator="equal" stopIfTrue="1">
      <formula>519</formula>
    </cfRule>
    <cfRule type="cellIs" priority="2" dxfId="1" operator="equal" stopIfTrue="1">
      <formula>987</formula>
    </cfRule>
  </conditionalFormatting>
  <conditionalFormatting sqref="E12:Q112">
    <cfRule type="expression" priority="3" dxfId="1" stopIfTrue="1">
      <formula>$B12=519</formula>
    </cfRule>
    <cfRule type="expression" priority="4" dxfId="0" stopIfTrue="1">
      <formula>$B12=987</formula>
    </cfRule>
  </conditionalFormatting>
  <printOptions/>
  <pageMargins left="0.75" right="0.75" top="0.28" bottom="1" header="0" footer="0"/>
  <pageSetup fitToHeight="2" fitToWidth="1" horizontalDpi="300" verticalDpi="300" orientation="portrait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2:AG1851"/>
  <sheetViews>
    <sheetView showGridLines="0" showRowColHeaders="0"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" sqref="H5"/>
    </sheetView>
  </sheetViews>
  <sheetFormatPr defaultColWidth="11.421875" defaultRowHeight="12.75"/>
  <cols>
    <col min="1" max="2" width="4.7109375" style="0" customWidth="1"/>
    <col min="3" max="3" width="11.421875" style="2" customWidth="1"/>
    <col min="4" max="4" width="50.7109375" style="0" customWidth="1"/>
    <col min="5" max="5" width="4.7109375" style="0" customWidth="1"/>
    <col min="7" max="7" width="4.7109375" style="0" customWidth="1"/>
    <col min="8" max="8" width="13.421875" style="0" customWidth="1"/>
    <col min="9" max="9" width="39.57421875" style="0" customWidth="1"/>
    <col min="10" max="11" width="15.7109375" style="0" customWidth="1"/>
    <col min="12" max="12" width="39.57421875" style="0" customWidth="1"/>
    <col min="13" max="13" width="4.7109375" style="0" customWidth="1"/>
    <col min="15" max="15" width="4.7109375" style="0" customWidth="1"/>
    <col min="17" max="17" width="50.7109375" style="0" customWidth="1"/>
    <col min="18" max="18" width="4.7109375" style="0" customWidth="1"/>
    <col min="20" max="20" width="4.7109375" style="0" customWidth="1"/>
    <col min="22" max="22" width="30.7109375" style="0" customWidth="1"/>
    <col min="23" max="23" width="4.7109375" style="0" customWidth="1"/>
    <col min="25" max="25" width="4.7109375" style="0" customWidth="1"/>
    <col min="26" max="26" width="15.7109375" style="0" customWidth="1"/>
    <col min="27" max="27" width="4.7109375" style="0" customWidth="1"/>
    <col min="29" max="29" width="4.7109375" style="0" customWidth="1"/>
    <col min="30" max="31" width="30.7109375" style="0" customWidth="1"/>
    <col min="33" max="33" width="4.7109375" style="0" customWidth="1"/>
  </cols>
  <sheetData>
    <row r="1" ht="27" customHeight="1" thickBot="1"/>
    <row r="2" spans="2:33" ht="13.5" thickBot="1">
      <c r="B2" s="21"/>
      <c r="C2" s="22"/>
      <c r="D2" s="22"/>
      <c r="E2" s="23"/>
      <c r="G2" s="21"/>
      <c r="H2" s="22"/>
      <c r="I2" s="22"/>
      <c r="J2" s="22"/>
      <c r="K2" s="22"/>
      <c r="L2" s="22"/>
      <c r="M2" s="23"/>
      <c r="O2" s="21"/>
      <c r="P2" s="22"/>
      <c r="Q2" s="22"/>
      <c r="R2" s="23"/>
      <c r="T2" s="21"/>
      <c r="U2" s="22"/>
      <c r="V2" s="22"/>
      <c r="W2" s="23"/>
      <c r="Y2" s="21"/>
      <c r="Z2" s="22"/>
      <c r="AA2" s="23"/>
      <c r="AC2" s="21"/>
      <c r="AD2" s="22"/>
      <c r="AE2" s="22"/>
      <c r="AF2" s="22"/>
      <c r="AG2" s="23"/>
    </row>
    <row r="3" spans="2:33" ht="13.5" thickBot="1">
      <c r="B3" s="24"/>
      <c r="C3" s="346" t="s">
        <v>246</v>
      </c>
      <c r="D3" s="347"/>
      <c r="E3" s="17"/>
      <c r="G3" s="24"/>
      <c r="H3" s="341" t="s">
        <v>201</v>
      </c>
      <c r="I3" s="342"/>
      <c r="J3" s="342"/>
      <c r="K3" s="342"/>
      <c r="L3" s="343"/>
      <c r="M3" s="17"/>
      <c r="O3" s="24"/>
      <c r="P3" s="341" t="s">
        <v>564</v>
      </c>
      <c r="Q3" s="343"/>
      <c r="R3" s="17"/>
      <c r="T3" s="24"/>
      <c r="U3" s="341" t="s">
        <v>248</v>
      </c>
      <c r="V3" s="343"/>
      <c r="W3" s="17"/>
      <c r="Y3" s="24"/>
      <c r="Z3" s="344" t="s">
        <v>53</v>
      </c>
      <c r="AA3" s="17"/>
      <c r="AC3" s="24"/>
      <c r="AD3" s="341" t="s">
        <v>202</v>
      </c>
      <c r="AE3" s="342"/>
      <c r="AF3" s="343"/>
      <c r="AG3" s="17"/>
    </row>
    <row r="4" spans="2:33" ht="13.5" thickBot="1">
      <c r="B4" s="24"/>
      <c r="C4" s="19" t="s">
        <v>21</v>
      </c>
      <c r="D4" s="26" t="s">
        <v>22</v>
      </c>
      <c r="E4" s="17"/>
      <c r="G4" s="24"/>
      <c r="H4" s="26" t="s">
        <v>23</v>
      </c>
      <c r="I4" s="25" t="s">
        <v>24</v>
      </c>
      <c r="J4" s="25" t="s">
        <v>42</v>
      </c>
      <c r="K4" s="25" t="s">
        <v>43</v>
      </c>
      <c r="L4" s="25" t="s">
        <v>44</v>
      </c>
      <c r="M4" s="17"/>
      <c r="O4" s="24"/>
      <c r="P4" s="26" t="s">
        <v>21</v>
      </c>
      <c r="Q4" s="25" t="s">
        <v>247</v>
      </c>
      <c r="R4" s="17"/>
      <c r="T4" s="24"/>
      <c r="U4" s="26" t="s">
        <v>21</v>
      </c>
      <c r="V4" s="25" t="s">
        <v>26</v>
      </c>
      <c r="W4" s="17"/>
      <c r="Y4" s="24"/>
      <c r="Z4" s="345"/>
      <c r="AA4" s="17"/>
      <c r="AC4" s="24"/>
      <c r="AD4" s="26" t="s">
        <v>203</v>
      </c>
      <c r="AE4" s="25" t="s">
        <v>204</v>
      </c>
      <c r="AF4" s="25" t="s">
        <v>205</v>
      </c>
      <c r="AG4" s="17"/>
    </row>
    <row r="5" spans="2:33" ht="12.75">
      <c r="B5" s="24"/>
      <c r="C5" s="156"/>
      <c r="D5" s="157"/>
      <c r="E5" s="17" t="s">
        <v>25</v>
      </c>
      <c r="G5" s="24"/>
      <c r="H5" s="27">
        <v>899999094</v>
      </c>
      <c r="I5" s="162" t="s">
        <v>238</v>
      </c>
      <c r="J5" s="171">
        <v>2604804</v>
      </c>
      <c r="K5" s="171">
        <v>2603831</v>
      </c>
      <c r="L5" s="163" t="s">
        <v>239</v>
      </c>
      <c r="M5" s="17" t="s">
        <v>25</v>
      </c>
      <c r="O5" s="24"/>
      <c r="P5" s="37">
        <v>11000000</v>
      </c>
      <c r="Q5" s="28" t="s">
        <v>249</v>
      </c>
      <c r="R5" s="17"/>
      <c r="T5" s="24"/>
      <c r="U5" s="37">
        <v>11</v>
      </c>
      <c r="V5" s="28" t="s">
        <v>249</v>
      </c>
      <c r="W5" s="17"/>
      <c r="Y5" s="24"/>
      <c r="Z5" s="48" t="s">
        <v>54</v>
      </c>
      <c r="AA5" s="17"/>
      <c r="AC5" s="24"/>
      <c r="AD5" s="89"/>
      <c r="AE5" s="92"/>
      <c r="AF5" s="95"/>
      <c r="AG5" s="17" t="s">
        <v>25</v>
      </c>
    </row>
    <row r="6" spans="2:33" ht="12.75">
      <c r="B6" s="24"/>
      <c r="C6" s="158"/>
      <c r="D6" s="157"/>
      <c r="E6" s="17" t="s">
        <v>25</v>
      </c>
      <c r="G6" s="24"/>
      <c r="H6" s="29">
        <v>830000861</v>
      </c>
      <c r="I6" s="164" t="s">
        <v>240</v>
      </c>
      <c r="J6" s="172">
        <v>2111994</v>
      </c>
      <c r="K6" s="172">
        <v>2111027</v>
      </c>
      <c r="L6" s="31" t="s">
        <v>241</v>
      </c>
      <c r="M6" s="17" t="s">
        <v>25</v>
      </c>
      <c r="O6" s="24"/>
      <c r="P6" s="38">
        <v>11150001</v>
      </c>
      <c r="Q6" s="30" t="s">
        <v>518</v>
      </c>
      <c r="R6" s="17"/>
      <c r="T6" s="24"/>
      <c r="U6" s="38">
        <v>15</v>
      </c>
      <c r="V6" s="30" t="s">
        <v>250</v>
      </c>
      <c r="W6" s="17"/>
      <c r="Y6" s="24"/>
      <c r="Z6" s="49" t="s">
        <v>55</v>
      </c>
      <c r="AA6" s="17"/>
      <c r="AC6" s="24"/>
      <c r="AD6" s="90"/>
      <c r="AE6" s="93"/>
      <c r="AF6" s="31"/>
      <c r="AG6" s="17" t="s">
        <v>25</v>
      </c>
    </row>
    <row r="7" spans="2:33" ht="12.75">
      <c r="B7" s="24"/>
      <c r="C7" s="158"/>
      <c r="D7" s="159"/>
      <c r="E7" s="17" t="s">
        <v>25</v>
      </c>
      <c r="G7" s="24"/>
      <c r="H7" s="29">
        <v>830037248</v>
      </c>
      <c r="I7" s="164" t="s">
        <v>242</v>
      </c>
      <c r="J7" s="172">
        <v>6015442</v>
      </c>
      <c r="K7" s="172">
        <v>6015442</v>
      </c>
      <c r="L7" s="31" t="s">
        <v>243</v>
      </c>
      <c r="M7" s="17" t="s">
        <v>25</v>
      </c>
      <c r="O7" s="24"/>
      <c r="P7" s="38">
        <v>11150101</v>
      </c>
      <c r="Q7" s="30" t="s">
        <v>519</v>
      </c>
      <c r="R7" s="17"/>
      <c r="T7" s="24"/>
      <c r="U7" s="38"/>
      <c r="V7" s="30"/>
      <c r="W7" s="17"/>
      <c r="Y7" s="24"/>
      <c r="Z7" s="49" t="s">
        <v>57</v>
      </c>
      <c r="AA7" s="17"/>
      <c r="AC7" s="24"/>
      <c r="AD7" s="90"/>
      <c r="AE7" s="93"/>
      <c r="AF7" s="31"/>
      <c r="AG7" s="17" t="s">
        <v>25</v>
      </c>
    </row>
    <row r="8" spans="2:33" ht="12.75">
      <c r="B8" s="24"/>
      <c r="C8" s="158"/>
      <c r="D8" s="159"/>
      <c r="E8" s="17" t="s">
        <v>25</v>
      </c>
      <c r="G8" s="24"/>
      <c r="H8" s="29"/>
      <c r="I8" s="164"/>
      <c r="J8" s="172"/>
      <c r="K8" s="172"/>
      <c r="L8" s="31"/>
      <c r="M8" s="17" t="s">
        <v>25</v>
      </c>
      <c r="O8" s="24"/>
      <c r="P8" s="38">
        <v>11150102</v>
      </c>
      <c r="Q8" s="30" t="s">
        <v>520</v>
      </c>
      <c r="R8" s="17"/>
      <c r="T8" s="24"/>
      <c r="U8" s="38"/>
      <c r="V8" s="30"/>
      <c r="W8" s="17"/>
      <c r="Y8" s="24"/>
      <c r="Z8" s="49" t="s">
        <v>56</v>
      </c>
      <c r="AA8" s="17"/>
      <c r="AC8" s="24"/>
      <c r="AD8" s="90"/>
      <c r="AE8" s="93"/>
      <c r="AF8" s="31"/>
      <c r="AG8" s="17" t="s">
        <v>25</v>
      </c>
    </row>
    <row r="9" spans="2:33" ht="12.75">
      <c r="B9" s="24"/>
      <c r="C9" s="158"/>
      <c r="D9" s="159"/>
      <c r="E9" s="17" t="s">
        <v>25</v>
      </c>
      <c r="G9" s="24"/>
      <c r="H9" s="29"/>
      <c r="I9" s="164"/>
      <c r="J9" s="172"/>
      <c r="K9" s="172"/>
      <c r="L9" s="31"/>
      <c r="M9" s="17" t="s">
        <v>25</v>
      </c>
      <c r="O9" s="24"/>
      <c r="P9" s="38">
        <v>11150103</v>
      </c>
      <c r="Q9" s="30" t="s">
        <v>521</v>
      </c>
      <c r="R9" s="17"/>
      <c r="T9" s="24"/>
      <c r="U9" s="38"/>
      <c r="V9" s="30"/>
      <c r="W9" s="17"/>
      <c r="Y9" s="24"/>
      <c r="Z9" s="49"/>
      <c r="AA9" s="17"/>
      <c r="AC9" s="24"/>
      <c r="AD9" s="90"/>
      <c r="AE9" s="93"/>
      <c r="AF9" s="31"/>
      <c r="AG9" s="17" t="s">
        <v>25</v>
      </c>
    </row>
    <row r="10" spans="2:33" ht="12.75">
      <c r="B10" s="24"/>
      <c r="C10" s="158"/>
      <c r="D10" s="159"/>
      <c r="E10" s="17" t="s">
        <v>25</v>
      </c>
      <c r="G10" s="24"/>
      <c r="H10" s="29"/>
      <c r="I10" s="164"/>
      <c r="J10" s="172"/>
      <c r="K10" s="172"/>
      <c r="L10" s="31"/>
      <c r="M10" s="17" t="s">
        <v>25</v>
      </c>
      <c r="O10" s="24"/>
      <c r="P10" s="38">
        <v>11150104</v>
      </c>
      <c r="Q10" s="30" t="s">
        <v>522</v>
      </c>
      <c r="R10" s="17"/>
      <c r="T10" s="24"/>
      <c r="U10" s="38"/>
      <c r="V10" s="30"/>
      <c r="W10" s="17"/>
      <c r="Y10" s="24"/>
      <c r="Z10" s="49"/>
      <c r="AA10" s="17"/>
      <c r="AC10" s="24"/>
      <c r="AD10" s="90"/>
      <c r="AE10" s="93"/>
      <c r="AF10" s="31"/>
      <c r="AG10" s="17" t="s">
        <v>25</v>
      </c>
    </row>
    <row r="11" spans="2:33" ht="13.5" thickBot="1">
      <c r="B11" s="24"/>
      <c r="C11" s="158"/>
      <c r="D11" s="159"/>
      <c r="E11" s="17" t="s">
        <v>25</v>
      </c>
      <c r="G11" s="24"/>
      <c r="H11" s="29"/>
      <c r="I11" s="164"/>
      <c r="J11" s="172"/>
      <c r="K11" s="172"/>
      <c r="L11" s="31"/>
      <c r="M11" s="17" t="s">
        <v>25</v>
      </c>
      <c r="O11" s="24"/>
      <c r="P11" s="38">
        <v>11150105</v>
      </c>
      <c r="Q11" s="30" t="s">
        <v>523</v>
      </c>
      <c r="R11" s="17"/>
      <c r="T11" s="24"/>
      <c r="U11" s="38"/>
      <c r="V11" s="30"/>
      <c r="W11" s="17"/>
      <c r="Y11" s="24"/>
      <c r="Z11" s="50"/>
      <c r="AA11" s="17"/>
      <c r="AC11" s="24"/>
      <c r="AD11" s="90"/>
      <c r="AE11" s="93"/>
      <c r="AF11" s="31"/>
      <c r="AG11" s="17" t="s">
        <v>25</v>
      </c>
    </row>
    <row r="12" spans="2:33" ht="13.5" thickBot="1">
      <c r="B12" s="24"/>
      <c r="C12" s="158"/>
      <c r="D12" s="159"/>
      <c r="E12" s="17" t="s">
        <v>25</v>
      </c>
      <c r="G12" s="24"/>
      <c r="H12" s="29"/>
      <c r="I12" s="164"/>
      <c r="J12" s="172"/>
      <c r="K12" s="172"/>
      <c r="L12" s="31"/>
      <c r="M12" s="17" t="s">
        <v>25</v>
      </c>
      <c r="O12" s="24"/>
      <c r="P12" s="38">
        <v>11150106</v>
      </c>
      <c r="Q12" s="30" t="s">
        <v>524</v>
      </c>
      <c r="R12" s="17"/>
      <c r="T12" s="24"/>
      <c r="U12" s="38"/>
      <c r="V12" s="30"/>
      <c r="W12" s="17"/>
      <c r="Y12" s="34"/>
      <c r="Z12" s="35"/>
      <c r="AA12" s="18"/>
      <c r="AC12" s="24"/>
      <c r="AD12" s="90"/>
      <c r="AE12" s="93"/>
      <c r="AF12" s="31"/>
      <c r="AG12" s="17" t="s">
        <v>25</v>
      </c>
    </row>
    <row r="13" spans="2:33" ht="13.5" thickBot="1">
      <c r="B13" s="24"/>
      <c r="C13" s="158"/>
      <c r="D13" s="159"/>
      <c r="E13" s="17" t="s">
        <v>25</v>
      </c>
      <c r="G13" s="24"/>
      <c r="H13" s="29"/>
      <c r="I13" s="164"/>
      <c r="J13" s="172"/>
      <c r="K13" s="172"/>
      <c r="L13" s="31"/>
      <c r="M13" s="17" t="s">
        <v>25</v>
      </c>
      <c r="O13" s="24"/>
      <c r="P13" s="38">
        <v>11150201</v>
      </c>
      <c r="Q13" s="30" t="s">
        <v>525</v>
      </c>
      <c r="R13" s="17"/>
      <c r="T13" s="24"/>
      <c r="U13" s="39"/>
      <c r="V13" s="33"/>
      <c r="W13" s="17"/>
      <c r="AC13" s="24"/>
      <c r="AD13" s="90"/>
      <c r="AE13" s="93"/>
      <c r="AF13" s="31"/>
      <c r="AG13" s="17" t="s">
        <v>25</v>
      </c>
    </row>
    <row r="14" spans="2:33" ht="13.5" thickBot="1">
      <c r="B14" s="24"/>
      <c r="C14" s="158"/>
      <c r="D14" s="159"/>
      <c r="E14" s="17" t="s">
        <v>25</v>
      </c>
      <c r="G14" s="24"/>
      <c r="H14" s="29"/>
      <c r="I14" s="164"/>
      <c r="J14" s="172"/>
      <c r="K14" s="172"/>
      <c r="L14" s="31"/>
      <c r="M14" s="17" t="s">
        <v>25</v>
      </c>
      <c r="O14" s="24"/>
      <c r="P14" s="38">
        <v>11150202</v>
      </c>
      <c r="Q14" s="30" t="s">
        <v>526</v>
      </c>
      <c r="R14" s="17"/>
      <c r="T14" s="34"/>
      <c r="U14" s="35"/>
      <c r="V14" s="35"/>
      <c r="W14" s="18"/>
      <c r="AC14" s="24"/>
      <c r="AD14" s="90"/>
      <c r="AE14" s="93"/>
      <c r="AF14" s="31"/>
      <c r="AG14" s="17" t="s">
        <v>25</v>
      </c>
    </row>
    <row r="15" spans="2:33" ht="12.75">
      <c r="B15" s="24"/>
      <c r="C15" s="158"/>
      <c r="D15" s="159"/>
      <c r="E15" s="17" t="s">
        <v>25</v>
      </c>
      <c r="G15" s="24"/>
      <c r="H15" s="29"/>
      <c r="I15" s="164"/>
      <c r="J15" s="172"/>
      <c r="K15" s="172"/>
      <c r="L15" s="31"/>
      <c r="M15" s="17" t="s">
        <v>25</v>
      </c>
      <c r="O15" s="24"/>
      <c r="P15" s="38">
        <v>11150203</v>
      </c>
      <c r="Q15" s="30" t="s">
        <v>527</v>
      </c>
      <c r="R15" s="17"/>
      <c r="AC15" s="24"/>
      <c r="AD15" s="90"/>
      <c r="AE15" s="93"/>
      <c r="AF15" s="31"/>
      <c r="AG15" s="17" t="s">
        <v>25</v>
      </c>
    </row>
    <row r="16" spans="2:33" ht="12.75">
      <c r="B16" s="24"/>
      <c r="C16" s="158"/>
      <c r="D16" s="159"/>
      <c r="E16" s="17" t="s">
        <v>25</v>
      </c>
      <c r="G16" s="24"/>
      <c r="H16" s="29"/>
      <c r="I16" s="164"/>
      <c r="J16" s="172"/>
      <c r="K16" s="172"/>
      <c r="L16" s="31"/>
      <c r="M16" s="17" t="s">
        <v>25</v>
      </c>
      <c r="O16" s="24"/>
      <c r="P16" s="38">
        <v>11150204</v>
      </c>
      <c r="Q16" s="30" t="s">
        <v>528</v>
      </c>
      <c r="R16" s="17"/>
      <c r="AC16" s="24"/>
      <c r="AD16" s="90"/>
      <c r="AE16" s="93"/>
      <c r="AF16" s="31"/>
      <c r="AG16" s="17" t="s">
        <v>25</v>
      </c>
    </row>
    <row r="17" spans="2:33" ht="12.75">
      <c r="B17" s="24"/>
      <c r="C17" s="158"/>
      <c r="D17" s="159"/>
      <c r="E17" s="17" t="s">
        <v>25</v>
      </c>
      <c r="G17" s="24"/>
      <c r="H17" s="29"/>
      <c r="I17" s="164"/>
      <c r="J17" s="172"/>
      <c r="K17" s="172"/>
      <c r="L17" s="31"/>
      <c r="M17" s="17" t="s">
        <v>25</v>
      </c>
      <c r="O17" s="24"/>
      <c r="P17" s="38">
        <v>11150205</v>
      </c>
      <c r="Q17" s="30" t="s">
        <v>529</v>
      </c>
      <c r="R17" s="17"/>
      <c r="AC17" s="24"/>
      <c r="AD17" s="90"/>
      <c r="AE17" s="93"/>
      <c r="AF17" s="31"/>
      <c r="AG17" s="17" t="s">
        <v>25</v>
      </c>
    </row>
    <row r="18" spans="2:33" ht="12.75">
      <c r="B18" s="24"/>
      <c r="C18" s="158"/>
      <c r="D18" s="159"/>
      <c r="E18" s="17" t="s">
        <v>25</v>
      </c>
      <c r="G18" s="24"/>
      <c r="H18" s="29"/>
      <c r="I18" s="164"/>
      <c r="J18" s="172"/>
      <c r="K18" s="172"/>
      <c r="L18" s="31"/>
      <c r="M18" s="17" t="s">
        <v>25</v>
      </c>
      <c r="O18" s="24"/>
      <c r="P18" s="38">
        <v>11150206</v>
      </c>
      <c r="Q18" s="30" t="s">
        <v>530</v>
      </c>
      <c r="R18" s="17"/>
      <c r="AC18" s="24"/>
      <c r="AD18" s="90"/>
      <c r="AE18" s="93"/>
      <c r="AF18" s="31"/>
      <c r="AG18" s="17" t="s">
        <v>25</v>
      </c>
    </row>
    <row r="19" spans="2:33" ht="12.75">
      <c r="B19" s="24"/>
      <c r="C19" s="158"/>
      <c r="D19" s="159"/>
      <c r="E19" s="17" t="s">
        <v>25</v>
      </c>
      <c r="G19" s="24"/>
      <c r="H19" s="29"/>
      <c r="I19" s="164"/>
      <c r="J19" s="172"/>
      <c r="K19" s="172"/>
      <c r="L19" s="31"/>
      <c r="M19" s="17" t="s">
        <v>25</v>
      </c>
      <c r="O19" s="24"/>
      <c r="P19" s="38">
        <v>11150207</v>
      </c>
      <c r="Q19" s="30" t="s">
        <v>531</v>
      </c>
      <c r="R19" s="17"/>
      <c r="AC19" s="24"/>
      <c r="AD19" s="90"/>
      <c r="AE19" s="93"/>
      <c r="AF19" s="31"/>
      <c r="AG19" s="17" t="s">
        <v>25</v>
      </c>
    </row>
    <row r="20" spans="2:33" ht="13.5" thickBot="1">
      <c r="B20" s="24"/>
      <c r="C20" s="158"/>
      <c r="D20" s="159"/>
      <c r="E20" s="17" t="s">
        <v>25</v>
      </c>
      <c r="G20" s="24"/>
      <c r="H20" s="29"/>
      <c r="I20" s="164"/>
      <c r="J20" s="172"/>
      <c r="K20" s="172"/>
      <c r="L20" s="31"/>
      <c r="M20" s="17" t="s">
        <v>25</v>
      </c>
      <c r="O20" s="24"/>
      <c r="P20" s="38">
        <v>11150301</v>
      </c>
      <c r="Q20" s="30" t="s">
        <v>532</v>
      </c>
      <c r="R20" s="17"/>
      <c r="AC20" s="24"/>
      <c r="AD20" s="91"/>
      <c r="AE20" s="94"/>
      <c r="AF20" s="96"/>
      <c r="AG20" s="17" t="s">
        <v>25</v>
      </c>
    </row>
    <row r="21" spans="2:33" ht="13.5" thickBot="1">
      <c r="B21" s="24"/>
      <c r="C21" s="158"/>
      <c r="D21" s="159"/>
      <c r="E21" s="17" t="s">
        <v>25</v>
      </c>
      <c r="G21" s="24"/>
      <c r="H21" s="29"/>
      <c r="I21" s="164"/>
      <c r="J21" s="172"/>
      <c r="K21" s="172"/>
      <c r="L21" s="31"/>
      <c r="M21" s="17" t="s">
        <v>25</v>
      </c>
      <c r="O21" s="24"/>
      <c r="P21" s="38">
        <v>11150302</v>
      </c>
      <c r="Q21" s="30" t="s">
        <v>533</v>
      </c>
      <c r="R21" s="17"/>
      <c r="AC21" s="34"/>
      <c r="AD21" s="35"/>
      <c r="AE21" s="35"/>
      <c r="AF21" s="35"/>
      <c r="AG21" s="18"/>
    </row>
    <row r="22" spans="2:18" ht="13.5" thickBot="1">
      <c r="B22" s="24"/>
      <c r="C22" s="158"/>
      <c r="D22" s="159"/>
      <c r="E22" s="17" t="s">
        <v>25</v>
      </c>
      <c r="G22" s="24"/>
      <c r="H22" s="29"/>
      <c r="I22" s="164"/>
      <c r="J22" s="172"/>
      <c r="K22" s="172"/>
      <c r="L22" s="31"/>
      <c r="M22" s="17" t="s">
        <v>25</v>
      </c>
      <c r="O22" s="24"/>
      <c r="P22" s="38">
        <v>11150303</v>
      </c>
      <c r="Q22" s="30" t="s">
        <v>534</v>
      </c>
      <c r="R22" s="17"/>
    </row>
    <row r="23" spans="2:33" ht="13.5" thickBot="1">
      <c r="B23" s="24"/>
      <c r="C23" s="158"/>
      <c r="D23" s="159"/>
      <c r="E23" s="17" t="s">
        <v>25</v>
      </c>
      <c r="G23" s="24"/>
      <c r="H23" s="29"/>
      <c r="I23" s="164"/>
      <c r="J23" s="172"/>
      <c r="K23" s="172"/>
      <c r="L23" s="31"/>
      <c r="M23" s="17" t="s">
        <v>25</v>
      </c>
      <c r="O23" s="24"/>
      <c r="P23" s="38">
        <v>11150304</v>
      </c>
      <c r="Q23" s="30" t="s">
        <v>535</v>
      </c>
      <c r="R23" s="17"/>
      <c r="AC23" s="21"/>
      <c r="AD23" s="22"/>
      <c r="AE23" s="22"/>
      <c r="AF23" s="22"/>
      <c r="AG23" s="23"/>
    </row>
    <row r="24" spans="2:33" ht="13.5" thickBot="1">
      <c r="B24" s="24"/>
      <c r="C24" s="158"/>
      <c r="D24" s="159"/>
      <c r="E24" s="17" t="s">
        <v>25</v>
      </c>
      <c r="G24" s="24"/>
      <c r="H24" s="29"/>
      <c r="I24" s="164"/>
      <c r="J24" s="172"/>
      <c r="K24" s="172"/>
      <c r="L24" s="31"/>
      <c r="M24" s="17" t="s">
        <v>25</v>
      </c>
      <c r="O24" s="24"/>
      <c r="P24" s="38">
        <v>11150305</v>
      </c>
      <c r="Q24" s="30" t="s">
        <v>536</v>
      </c>
      <c r="R24" s="17"/>
      <c r="AC24" s="24"/>
      <c r="AD24" s="341" t="s">
        <v>228</v>
      </c>
      <c r="AE24" s="342"/>
      <c r="AF24" s="343"/>
      <c r="AG24" s="17"/>
    </row>
    <row r="25" spans="2:33" ht="13.5" thickBot="1">
      <c r="B25" s="24"/>
      <c r="C25" s="158"/>
      <c r="D25" s="159"/>
      <c r="E25" s="17" t="s">
        <v>25</v>
      </c>
      <c r="G25" s="24"/>
      <c r="H25" s="29"/>
      <c r="I25" s="164"/>
      <c r="J25" s="172"/>
      <c r="K25" s="172"/>
      <c r="L25" s="31"/>
      <c r="M25" s="17" t="s">
        <v>25</v>
      </c>
      <c r="O25" s="24"/>
      <c r="P25" s="38">
        <v>11150306</v>
      </c>
      <c r="Q25" s="30" t="s">
        <v>537</v>
      </c>
      <c r="R25" s="17"/>
      <c r="AC25" s="24"/>
      <c r="AD25" s="26" t="s">
        <v>203</v>
      </c>
      <c r="AE25" s="25" t="s">
        <v>204</v>
      </c>
      <c r="AF25" s="25" t="s">
        <v>205</v>
      </c>
      <c r="AG25" s="17"/>
    </row>
    <row r="26" spans="2:33" ht="12.75">
      <c r="B26" s="24"/>
      <c r="C26" s="158"/>
      <c r="D26" s="159"/>
      <c r="E26" s="17" t="s">
        <v>25</v>
      </c>
      <c r="G26" s="24"/>
      <c r="H26" s="29"/>
      <c r="I26" s="164"/>
      <c r="J26" s="172"/>
      <c r="K26" s="172"/>
      <c r="L26" s="31"/>
      <c r="M26" s="17" t="s">
        <v>25</v>
      </c>
      <c r="O26" s="24"/>
      <c r="P26" s="38">
        <v>11150307</v>
      </c>
      <c r="Q26" s="30" t="s">
        <v>538</v>
      </c>
      <c r="R26" s="17"/>
      <c r="AC26" s="24"/>
      <c r="AD26" s="89"/>
      <c r="AE26" s="92"/>
      <c r="AF26" s="95"/>
      <c r="AG26" s="17" t="s">
        <v>25</v>
      </c>
    </row>
    <row r="27" spans="2:33" ht="12.75">
      <c r="B27" s="24"/>
      <c r="C27" s="158"/>
      <c r="D27" s="159"/>
      <c r="E27" s="17" t="s">
        <v>25</v>
      </c>
      <c r="G27" s="24"/>
      <c r="H27" s="29"/>
      <c r="I27" s="164"/>
      <c r="J27" s="172"/>
      <c r="K27" s="172"/>
      <c r="L27" s="31"/>
      <c r="M27" s="17" t="s">
        <v>25</v>
      </c>
      <c r="O27" s="24"/>
      <c r="P27" s="38">
        <v>11150401</v>
      </c>
      <c r="Q27" s="30" t="s">
        <v>539</v>
      </c>
      <c r="R27" s="17"/>
      <c r="AC27" s="24"/>
      <c r="AD27" s="90"/>
      <c r="AE27" s="93"/>
      <c r="AF27" s="31"/>
      <c r="AG27" s="17" t="s">
        <v>25</v>
      </c>
    </row>
    <row r="28" spans="2:33" ht="12.75">
      <c r="B28" s="24"/>
      <c r="C28" s="158"/>
      <c r="D28" s="159"/>
      <c r="E28" s="17" t="s">
        <v>25</v>
      </c>
      <c r="G28" s="24"/>
      <c r="H28" s="29"/>
      <c r="I28" s="164"/>
      <c r="J28" s="172"/>
      <c r="K28" s="172"/>
      <c r="L28" s="31"/>
      <c r="M28" s="17" t="s">
        <v>25</v>
      </c>
      <c r="O28" s="24"/>
      <c r="P28" s="38">
        <v>11150402</v>
      </c>
      <c r="Q28" s="30" t="s">
        <v>540</v>
      </c>
      <c r="R28" s="17"/>
      <c r="AC28" s="24"/>
      <c r="AD28" s="90"/>
      <c r="AE28" s="93"/>
      <c r="AF28" s="31"/>
      <c r="AG28" s="17" t="s">
        <v>25</v>
      </c>
    </row>
    <row r="29" spans="2:33" ht="12.75">
      <c r="B29" s="24"/>
      <c r="C29" s="158"/>
      <c r="D29" s="159"/>
      <c r="E29" s="17" t="s">
        <v>25</v>
      </c>
      <c r="G29" s="24"/>
      <c r="H29" s="29"/>
      <c r="I29" s="164"/>
      <c r="J29" s="172"/>
      <c r="K29" s="172"/>
      <c r="L29" s="31"/>
      <c r="M29" s="17" t="s">
        <v>25</v>
      </c>
      <c r="O29" s="24"/>
      <c r="P29" s="38">
        <v>11150403</v>
      </c>
      <c r="Q29" s="30" t="s">
        <v>541</v>
      </c>
      <c r="R29" s="17"/>
      <c r="AC29" s="24"/>
      <c r="AD29" s="90"/>
      <c r="AE29" s="93"/>
      <c r="AF29" s="31"/>
      <c r="AG29" s="17" t="s">
        <v>25</v>
      </c>
    </row>
    <row r="30" spans="2:33" ht="12.75">
      <c r="B30" s="24"/>
      <c r="C30" s="158"/>
      <c r="D30" s="159"/>
      <c r="E30" s="17" t="s">
        <v>25</v>
      </c>
      <c r="G30" s="24"/>
      <c r="H30" s="29"/>
      <c r="I30" s="164"/>
      <c r="J30" s="172"/>
      <c r="K30" s="172"/>
      <c r="L30" s="31"/>
      <c r="M30" s="17" t="s">
        <v>25</v>
      </c>
      <c r="O30" s="24"/>
      <c r="P30" s="38">
        <v>11150404</v>
      </c>
      <c r="Q30" s="30" t="s">
        <v>542</v>
      </c>
      <c r="R30" s="17"/>
      <c r="AC30" s="24"/>
      <c r="AD30" s="90"/>
      <c r="AE30" s="93"/>
      <c r="AF30" s="31"/>
      <c r="AG30" s="17" t="s">
        <v>25</v>
      </c>
    </row>
    <row r="31" spans="2:33" ht="12.75">
      <c r="B31" s="24"/>
      <c r="C31" s="158"/>
      <c r="D31" s="159"/>
      <c r="E31" s="17" t="s">
        <v>25</v>
      </c>
      <c r="G31" s="24"/>
      <c r="H31" s="29"/>
      <c r="I31" s="164"/>
      <c r="J31" s="172"/>
      <c r="K31" s="172"/>
      <c r="L31" s="31"/>
      <c r="M31" s="17" t="s">
        <v>25</v>
      </c>
      <c r="O31" s="24"/>
      <c r="P31" s="38">
        <v>11150405</v>
      </c>
      <c r="Q31" s="30" t="s">
        <v>543</v>
      </c>
      <c r="R31" s="17"/>
      <c r="AC31" s="24"/>
      <c r="AD31" s="90"/>
      <c r="AE31" s="93"/>
      <c r="AF31" s="31"/>
      <c r="AG31" s="17" t="s">
        <v>25</v>
      </c>
    </row>
    <row r="32" spans="2:33" ht="12.75">
      <c r="B32" s="24"/>
      <c r="C32" s="158"/>
      <c r="D32" s="159"/>
      <c r="E32" s="17" t="s">
        <v>25</v>
      </c>
      <c r="G32" s="24"/>
      <c r="H32" s="29"/>
      <c r="I32" s="164"/>
      <c r="J32" s="172"/>
      <c r="K32" s="172"/>
      <c r="L32" s="31"/>
      <c r="M32" s="17" t="s">
        <v>25</v>
      </c>
      <c r="O32" s="24"/>
      <c r="P32" s="38">
        <v>11150501</v>
      </c>
      <c r="Q32" s="30" t="s">
        <v>544</v>
      </c>
      <c r="R32" s="17"/>
      <c r="AC32" s="24"/>
      <c r="AD32" s="90"/>
      <c r="AE32" s="93"/>
      <c r="AF32" s="31"/>
      <c r="AG32" s="17" t="s">
        <v>25</v>
      </c>
    </row>
    <row r="33" spans="2:33" ht="12.75">
      <c r="B33" s="24"/>
      <c r="C33" s="158"/>
      <c r="D33" s="159"/>
      <c r="E33" s="17" t="s">
        <v>25</v>
      </c>
      <c r="G33" s="24"/>
      <c r="H33" s="29"/>
      <c r="I33" s="164"/>
      <c r="J33" s="172"/>
      <c r="K33" s="172"/>
      <c r="L33" s="31"/>
      <c r="M33" s="17" t="s">
        <v>25</v>
      </c>
      <c r="O33" s="24"/>
      <c r="P33" s="38">
        <v>11150502</v>
      </c>
      <c r="Q33" s="30" t="s">
        <v>545</v>
      </c>
      <c r="R33" s="17"/>
      <c r="AC33" s="24"/>
      <c r="AD33" s="90"/>
      <c r="AE33" s="93"/>
      <c r="AF33" s="31"/>
      <c r="AG33" s="17" t="s">
        <v>25</v>
      </c>
    </row>
    <row r="34" spans="2:33" ht="12.75">
      <c r="B34" s="24"/>
      <c r="C34" s="158"/>
      <c r="D34" s="159"/>
      <c r="E34" s="17" t="s">
        <v>25</v>
      </c>
      <c r="G34" s="24"/>
      <c r="H34" s="29"/>
      <c r="I34" s="164"/>
      <c r="J34" s="172"/>
      <c r="K34" s="172"/>
      <c r="L34" s="31"/>
      <c r="M34" s="17" t="s">
        <v>25</v>
      </c>
      <c r="O34" s="24"/>
      <c r="P34" s="38">
        <v>11150503</v>
      </c>
      <c r="Q34" s="30" t="s">
        <v>546</v>
      </c>
      <c r="R34" s="17"/>
      <c r="AC34" s="24"/>
      <c r="AD34" s="90"/>
      <c r="AE34" s="93"/>
      <c r="AF34" s="31"/>
      <c r="AG34" s="17" t="s">
        <v>25</v>
      </c>
    </row>
    <row r="35" spans="2:33" ht="12.75">
      <c r="B35" s="24"/>
      <c r="C35" s="158"/>
      <c r="D35" s="159"/>
      <c r="E35" s="17" t="s">
        <v>25</v>
      </c>
      <c r="G35" s="24"/>
      <c r="H35" s="29"/>
      <c r="I35" s="164"/>
      <c r="J35" s="172"/>
      <c r="K35" s="172"/>
      <c r="L35" s="31"/>
      <c r="M35" s="17" t="s">
        <v>25</v>
      </c>
      <c r="O35" s="24"/>
      <c r="P35" s="38">
        <v>11150601</v>
      </c>
      <c r="Q35" s="30" t="s">
        <v>547</v>
      </c>
      <c r="R35" s="17"/>
      <c r="AC35" s="24"/>
      <c r="AD35" s="90"/>
      <c r="AE35" s="93"/>
      <c r="AF35" s="31"/>
      <c r="AG35" s="17" t="s">
        <v>25</v>
      </c>
    </row>
    <row r="36" spans="2:33" ht="12.75">
      <c r="B36" s="24"/>
      <c r="C36" s="158"/>
      <c r="D36" s="159"/>
      <c r="E36" s="17" t="s">
        <v>25</v>
      </c>
      <c r="G36" s="24"/>
      <c r="H36" s="29"/>
      <c r="I36" s="164"/>
      <c r="J36" s="172"/>
      <c r="K36" s="172"/>
      <c r="L36" s="31"/>
      <c r="M36" s="17" t="s">
        <v>25</v>
      </c>
      <c r="O36" s="24"/>
      <c r="P36" s="38">
        <v>11150602</v>
      </c>
      <c r="Q36" s="31" t="s">
        <v>548</v>
      </c>
      <c r="R36" s="17"/>
      <c r="AC36" s="24"/>
      <c r="AD36" s="90"/>
      <c r="AE36" s="93"/>
      <c r="AF36" s="31"/>
      <c r="AG36" s="17" t="s">
        <v>25</v>
      </c>
    </row>
    <row r="37" spans="2:33" ht="12.75">
      <c r="B37" s="24"/>
      <c r="C37" s="158"/>
      <c r="D37" s="159"/>
      <c r="E37" s="17" t="s">
        <v>25</v>
      </c>
      <c r="G37" s="24"/>
      <c r="H37" s="29"/>
      <c r="I37" s="164"/>
      <c r="J37" s="172"/>
      <c r="K37" s="172"/>
      <c r="L37" s="31"/>
      <c r="M37" s="17" t="s">
        <v>25</v>
      </c>
      <c r="O37" s="24"/>
      <c r="P37" s="38">
        <v>11150603</v>
      </c>
      <c r="Q37" s="31" t="s">
        <v>549</v>
      </c>
      <c r="R37" s="17"/>
      <c r="AC37" s="24"/>
      <c r="AD37" s="90"/>
      <c r="AE37" s="93"/>
      <c r="AF37" s="31"/>
      <c r="AG37" s="17" t="s">
        <v>25</v>
      </c>
    </row>
    <row r="38" spans="2:33" ht="12.75">
      <c r="B38" s="24"/>
      <c r="C38" s="158"/>
      <c r="D38" s="159"/>
      <c r="E38" s="17" t="s">
        <v>25</v>
      </c>
      <c r="G38" s="24"/>
      <c r="H38" s="29"/>
      <c r="I38" s="164"/>
      <c r="J38" s="172"/>
      <c r="K38" s="172"/>
      <c r="L38" s="31"/>
      <c r="M38" s="17" t="s">
        <v>25</v>
      </c>
      <c r="O38" s="24"/>
      <c r="P38" s="38">
        <v>11150701</v>
      </c>
      <c r="Q38" s="31" t="s">
        <v>550</v>
      </c>
      <c r="R38" s="17"/>
      <c r="AC38" s="24"/>
      <c r="AD38" s="90"/>
      <c r="AE38" s="93"/>
      <c r="AF38" s="31"/>
      <c r="AG38" s="17" t="s">
        <v>25</v>
      </c>
    </row>
    <row r="39" spans="2:33" ht="12.75">
      <c r="B39" s="24"/>
      <c r="C39" s="158"/>
      <c r="D39" s="159"/>
      <c r="E39" s="17" t="s">
        <v>25</v>
      </c>
      <c r="G39" s="24"/>
      <c r="H39" s="29"/>
      <c r="I39" s="164"/>
      <c r="J39" s="172"/>
      <c r="K39" s="172"/>
      <c r="L39" s="31"/>
      <c r="M39" s="17" t="s">
        <v>25</v>
      </c>
      <c r="O39" s="24"/>
      <c r="P39" s="38">
        <v>11150702</v>
      </c>
      <c r="Q39" s="31" t="s">
        <v>551</v>
      </c>
      <c r="R39" s="17"/>
      <c r="AC39" s="24"/>
      <c r="AD39" s="90"/>
      <c r="AE39" s="93"/>
      <c r="AF39" s="31"/>
      <c r="AG39" s="17" t="s">
        <v>25</v>
      </c>
    </row>
    <row r="40" spans="2:33" ht="12.75">
      <c r="B40" s="24"/>
      <c r="C40" s="158"/>
      <c r="D40" s="159"/>
      <c r="E40" s="17" t="s">
        <v>25</v>
      </c>
      <c r="G40" s="24"/>
      <c r="H40" s="29"/>
      <c r="I40" s="164"/>
      <c r="J40" s="172"/>
      <c r="K40" s="172"/>
      <c r="L40" s="31"/>
      <c r="M40" s="17" t="s">
        <v>25</v>
      </c>
      <c r="O40" s="24"/>
      <c r="P40" s="38">
        <v>11150703</v>
      </c>
      <c r="Q40" s="31" t="s">
        <v>552</v>
      </c>
      <c r="R40" s="17"/>
      <c r="AC40" s="24"/>
      <c r="AD40" s="90"/>
      <c r="AE40" s="93"/>
      <c r="AF40" s="31"/>
      <c r="AG40" s="17" t="s">
        <v>25</v>
      </c>
    </row>
    <row r="41" spans="2:33" ht="13.5" thickBot="1">
      <c r="B41" s="24"/>
      <c r="C41" s="158"/>
      <c r="D41" s="159"/>
      <c r="E41" s="17" t="s">
        <v>25</v>
      </c>
      <c r="G41" s="24"/>
      <c r="H41" s="29"/>
      <c r="I41" s="164"/>
      <c r="J41" s="172"/>
      <c r="K41" s="172"/>
      <c r="L41" s="31"/>
      <c r="M41" s="17" t="s">
        <v>25</v>
      </c>
      <c r="O41" s="24"/>
      <c r="P41" s="38">
        <v>11150704</v>
      </c>
      <c r="Q41" s="31" t="s">
        <v>553</v>
      </c>
      <c r="R41" s="17"/>
      <c r="AC41" s="24"/>
      <c r="AD41" s="91"/>
      <c r="AE41" s="94"/>
      <c r="AF41" s="96"/>
      <c r="AG41" s="17" t="s">
        <v>25</v>
      </c>
    </row>
    <row r="42" spans="2:33" ht="13.5" thickBot="1">
      <c r="B42" s="24"/>
      <c r="C42" s="158"/>
      <c r="D42" s="159"/>
      <c r="E42" s="17" t="s">
        <v>25</v>
      </c>
      <c r="G42" s="24"/>
      <c r="H42" s="29"/>
      <c r="I42" s="164"/>
      <c r="J42" s="172"/>
      <c r="K42" s="172"/>
      <c r="L42" s="31"/>
      <c r="M42" s="17" t="s">
        <v>25</v>
      </c>
      <c r="O42" s="24"/>
      <c r="P42" s="38">
        <v>11150705</v>
      </c>
      <c r="Q42" s="31" t="s">
        <v>554</v>
      </c>
      <c r="R42" s="17"/>
      <c r="AC42" s="34"/>
      <c r="AD42" s="35"/>
      <c r="AE42" s="35"/>
      <c r="AF42" s="35"/>
      <c r="AG42" s="18"/>
    </row>
    <row r="43" spans="2:18" ht="12.75">
      <c r="B43" s="24"/>
      <c r="C43" s="158"/>
      <c r="D43" s="159"/>
      <c r="E43" s="17" t="s">
        <v>25</v>
      </c>
      <c r="G43" s="24"/>
      <c r="H43" s="29"/>
      <c r="I43" s="164"/>
      <c r="J43" s="172"/>
      <c r="K43" s="172"/>
      <c r="L43" s="31"/>
      <c r="M43" s="17" t="s">
        <v>25</v>
      </c>
      <c r="O43" s="24"/>
      <c r="P43" s="38">
        <v>11150801</v>
      </c>
      <c r="Q43" s="31" t="s">
        <v>555</v>
      </c>
      <c r="R43" s="17"/>
    </row>
    <row r="44" spans="2:18" ht="12.75">
      <c r="B44" s="24"/>
      <c r="C44" s="158"/>
      <c r="D44" s="159"/>
      <c r="E44" s="17" t="s">
        <v>25</v>
      </c>
      <c r="G44" s="24"/>
      <c r="H44" s="29"/>
      <c r="I44" s="164"/>
      <c r="J44" s="172"/>
      <c r="K44" s="172"/>
      <c r="L44" s="31"/>
      <c r="M44" s="17" t="s">
        <v>25</v>
      </c>
      <c r="O44" s="24"/>
      <c r="P44" s="38">
        <v>11150802</v>
      </c>
      <c r="Q44" s="31" t="s">
        <v>556</v>
      </c>
      <c r="R44" s="17"/>
    </row>
    <row r="45" spans="2:18" ht="12.75">
      <c r="B45" s="24"/>
      <c r="C45" s="158"/>
      <c r="D45" s="159"/>
      <c r="E45" s="17" t="s">
        <v>25</v>
      </c>
      <c r="G45" s="24"/>
      <c r="H45" s="29"/>
      <c r="I45" s="164"/>
      <c r="J45" s="172"/>
      <c r="K45" s="172"/>
      <c r="L45" s="31"/>
      <c r="M45" s="17" t="s">
        <v>25</v>
      </c>
      <c r="O45" s="24"/>
      <c r="P45" s="38">
        <v>11150803</v>
      </c>
      <c r="Q45" s="31" t="s">
        <v>557</v>
      </c>
      <c r="R45" s="17"/>
    </row>
    <row r="46" spans="2:18" ht="12.75">
      <c r="B46" s="24"/>
      <c r="C46" s="158"/>
      <c r="D46" s="159"/>
      <c r="E46" s="17" t="s">
        <v>25</v>
      </c>
      <c r="G46" s="24"/>
      <c r="H46" s="29"/>
      <c r="I46" s="164"/>
      <c r="J46" s="172"/>
      <c r="K46" s="172"/>
      <c r="L46" s="31"/>
      <c r="M46" s="17" t="s">
        <v>25</v>
      </c>
      <c r="O46" s="24"/>
      <c r="P46" s="38">
        <v>11150804</v>
      </c>
      <c r="Q46" s="31" t="s">
        <v>558</v>
      </c>
      <c r="R46" s="17"/>
    </row>
    <row r="47" spans="2:18" ht="12.75">
      <c r="B47" s="24"/>
      <c r="C47" s="158"/>
      <c r="D47" s="159"/>
      <c r="E47" s="17" t="s">
        <v>25</v>
      </c>
      <c r="G47" s="24"/>
      <c r="H47" s="29"/>
      <c r="I47" s="164"/>
      <c r="J47" s="172"/>
      <c r="K47" s="172"/>
      <c r="L47" s="31"/>
      <c r="M47" s="17" t="s">
        <v>25</v>
      </c>
      <c r="O47" s="24"/>
      <c r="P47" s="38">
        <v>11150901</v>
      </c>
      <c r="Q47" s="31" t="s">
        <v>559</v>
      </c>
      <c r="R47" s="17"/>
    </row>
    <row r="48" spans="2:18" ht="12.75">
      <c r="B48" s="24"/>
      <c r="C48" s="158"/>
      <c r="D48" s="159"/>
      <c r="E48" s="17" t="s">
        <v>25</v>
      </c>
      <c r="G48" s="24"/>
      <c r="H48" s="29"/>
      <c r="I48" s="164"/>
      <c r="J48" s="172"/>
      <c r="K48" s="172"/>
      <c r="L48" s="31"/>
      <c r="M48" s="17" t="s">
        <v>25</v>
      </c>
      <c r="O48" s="24"/>
      <c r="P48" s="38">
        <v>11150902</v>
      </c>
      <c r="Q48" s="31" t="s">
        <v>560</v>
      </c>
      <c r="R48" s="17"/>
    </row>
    <row r="49" spans="2:18" ht="12.75">
      <c r="B49" s="24"/>
      <c r="C49" s="158"/>
      <c r="D49" s="159"/>
      <c r="E49" s="17" t="s">
        <v>25</v>
      </c>
      <c r="G49" s="24"/>
      <c r="H49" s="29"/>
      <c r="I49" s="164"/>
      <c r="J49" s="172"/>
      <c r="K49" s="172"/>
      <c r="L49" s="31"/>
      <c r="M49" s="17" t="s">
        <v>25</v>
      </c>
      <c r="O49" s="24"/>
      <c r="P49" s="38">
        <v>11150903</v>
      </c>
      <c r="Q49" s="31" t="s">
        <v>561</v>
      </c>
      <c r="R49" s="17"/>
    </row>
    <row r="50" spans="2:18" ht="12.75">
      <c r="B50" s="24"/>
      <c r="C50" s="158"/>
      <c r="D50" s="159"/>
      <c r="E50" s="17" t="s">
        <v>25</v>
      </c>
      <c r="G50" s="24"/>
      <c r="H50" s="29"/>
      <c r="I50" s="164"/>
      <c r="J50" s="172"/>
      <c r="K50" s="172"/>
      <c r="L50" s="31"/>
      <c r="M50" s="17" t="s">
        <v>25</v>
      </c>
      <c r="O50" s="24"/>
      <c r="P50" s="38">
        <v>11150904</v>
      </c>
      <c r="Q50" s="31" t="s">
        <v>562</v>
      </c>
      <c r="R50" s="17"/>
    </row>
    <row r="51" spans="2:18" ht="12.75">
      <c r="B51" s="24"/>
      <c r="C51" s="158"/>
      <c r="D51" s="159"/>
      <c r="E51" s="17" t="s">
        <v>25</v>
      </c>
      <c r="G51" s="24"/>
      <c r="H51" s="29"/>
      <c r="I51" s="164"/>
      <c r="J51" s="172"/>
      <c r="K51" s="172"/>
      <c r="L51" s="31"/>
      <c r="M51" s="17" t="s">
        <v>25</v>
      </c>
      <c r="O51" s="24"/>
      <c r="P51" s="38">
        <v>11150905</v>
      </c>
      <c r="Q51" s="31" t="s">
        <v>563</v>
      </c>
      <c r="R51" s="17"/>
    </row>
    <row r="52" spans="2:18" ht="12.75">
      <c r="B52" s="24"/>
      <c r="C52" s="158"/>
      <c r="D52" s="159"/>
      <c r="E52" s="17" t="s">
        <v>25</v>
      </c>
      <c r="G52" s="24"/>
      <c r="H52" s="29"/>
      <c r="I52" s="164"/>
      <c r="J52" s="172"/>
      <c r="K52" s="172"/>
      <c r="L52" s="31"/>
      <c r="M52" s="17" t="s">
        <v>25</v>
      </c>
      <c r="O52" s="24"/>
      <c r="P52" s="38"/>
      <c r="Q52" s="31"/>
      <c r="R52" s="17"/>
    </row>
    <row r="53" spans="2:18" ht="12.75">
      <c r="B53" s="24"/>
      <c r="C53" s="158"/>
      <c r="D53" s="159"/>
      <c r="E53" s="17" t="s">
        <v>25</v>
      </c>
      <c r="G53" s="24"/>
      <c r="H53" s="29"/>
      <c r="I53" s="164"/>
      <c r="J53" s="172"/>
      <c r="K53" s="172"/>
      <c r="L53" s="31"/>
      <c r="M53" s="17" t="s">
        <v>25</v>
      </c>
      <c r="O53" s="24"/>
      <c r="P53" s="38"/>
      <c r="Q53" s="31"/>
      <c r="R53" s="17"/>
    </row>
    <row r="54" spans="2:18" ht="12.75">
      <c r="B54" s="24"/>
      <c r="C54" s="158"/>
      <c r="D54" s="159"/>
      <c r="E54" s="17" t="s">
        <v>25</v>
      </c>
      <c r="G54" s="24"/>
      <c r="H54" s="29"/>
      <c r="I54" s="164"/>
      <c r="J54" s="172"/>
      <c r="K54" s="172"/>
      <c r="L54" s="31"/>
      <c r="M54" s="17" t="s">
        <v>25</v>
      </c>
      <c r="O54" s="24"/>
      <c r="P54" s="38"/>
      <c r="Q54" s="31"/>
      <c r="R54" s="17"/>
    </row>
    <row r="55" spans="2:18" ht="12.75">
      <c r="B55" s="24"/>
      <c r="C55" s="158"/>
      <c r="D55" s="159"/>
      <c r="E55" s="17" t="s">
        <v>25</v>
      </c>
      <c r="G55" s="24"/>
      <c r="H55" s="29"/>
      <c r="I55" s="164"/>
      <c r="J55" s="172"/>
      <c r="K55" s="172"/>
      <c r="L55" s="31"/>
      <c r="M55" s="17" t="s">
        <v>25</v>
      </c>
      <c r="O55" s="24"/>
      <c r="P55" s="38"/>
      <c r="Q55" s="31"/>
      <c r="R55" s="17"/>
    </row>
    <row r="56" spans="2:18" ht="12.75">
      <c r="B56" s="24"/>
      <c r="C56" s="158"/>
      <c r="D56" s="159"/>
      <c r="E56" s="17" t="s">
        <v>25</v>
      </c>
      <c r="G56" s="24"/>
      <c r="H56" s="29"/>
      <c r="I56" s="164"/>
      <c r="J56" s="172"/>
      <c r="K56" s="172"/>
      <c r="L56" s="31"/>
      <c r="M56" s="17" t="s">
        <v>25</v>
      </c>
      <c r="O56" s="24"/>
      <c r="P56" s="38"/>
      <c r="Q56" s="31"/>
      <c r="R56" s="17"/>
    </row>
    <row r="57" spans="2:18" ht="12.75">
      <c r="B57" s="24"/>
      <c r="C57" s="158"/>
      <c r="D57" s="159"/>
      <c r="E57" s="17" t="s">
        <v>25</v>
      </c>
      <c r="G57" s="24"/>
      <c r="H57" s="29"/>
      <c r="I57" s="164"/>
      <c r="J57" s="172"/>
      <c r="K57" s="172"/>
      <c r="L57" s="31"/>
      <c r="M57" s="17" t="s">
        <v>25</v>
      </c>
      <c r="O57" s="24"/>
      <c r="P57" s="38"/>
      <c r="Q57" s="31"/>
      <c r="R57" s="17"/>
    </row>
    <row r="58" spans="2:18" ht="12.75">
      <c r="B58" s="24"/>
      <c r="C58" s="158"/>
      <c r="D58" s="159"/>
      <c r="E58" s="17" t="s">
        <v>25</v>
      </c>
      <c r="G58" s="24"/>
      <c r="H58" s="29"/>
      <c r="I58" s="164"/>
      <c r="J58" s="172"/>
      <c r="K58" s="172"/>
      <c r="L58" s="31"/>
      <c r="M58" s="17" t="s">
        <v>25</v>
      </c>
      <c r="O58" s="24"/>
      <c r="P58" s="38"/>
      <c r="Q58" s="31"/>
      <c r="R58" s="17"/>
    </row>
    <row r="59" spans="2:18" ht="12.75">
      <c r="B59" s="24"/>
      <c r="C59" s="158"/>
      <c r="D59" s="159"/>
      <c r="E59" s="17" t="s">
        <v>25</v>
      </c>
      <c r="G59" s="24"/>
      <c r="H59" s="29"/>
      <c r="I59" s="164"/>
      <c r="J59" s="172"/>
      <c r="K59" s="172"/>
      <c r="L59" s="31"/>
      <c r="M59" s="17" t="s">
        <v>25</v>
      </c>
      <c r="O59" s="24"/>
      <c r="P59" s="38"/>
      <c r="Q59" s="31"/>
      <c r="R59" s="17"/>
    </row>
    <row r="60" spans="2:18" ht="12.75">
      <c r="B60" s="24"/>
      <c r="C60" s="158"/>
      <c r="D60" s="159"/>
      <c r="E60" s="17" t="s">
        <v>25</v>
      </c>
      <c r="G60" s="24"/>
      <c r="H60" s="29"/>
      <c r="I60" s="164"/>
      <c r="J60" s="172"/>
      <c r="K60" s="172"/>
      <c r="L60" s="31"/>
      <c r="M60" s="17" t="s">
        <v>25</v>
      </c>
      <c r="O60" s="24"/>
      <c r="P60" s="38"/>
      <c r="Q60" s="31"/>
      <c r="R60" s="17"/>
    </row>
    <row r="61" spans="2:18" ht="12.75">
      <c r="B61" s="24"/>
      <c r="C61" s="158"/>
      <c r="D61" s="159"/>
      <c r="E61" s="17" t="s">
        <v>25</v>
      </c>
      <c r="G61" s="24"/>
      <c r="H61" s="29"/>
      <c r="I61" s="164"/>
      <c r="J61" s="172"/>
      <c r="K61" s="172"/>
      <c r="L61" s="31"/>
      <c r="M61" s="17" t="s">
        <v>25</v>
      </c>
      <c r="O61" s="24"/>
      <c r="P61" s="38"/>
      <c r="Q61" s="31"/>
      <c r="R61" s="17"/>
    </row>
    <row r="62" spans="2:18" ht="12.75">
      <c r="B62" s="24"/>
      <c r="C62" s="158"/>
      <c r="D62" s="159"/>
      <c r="E62" s="17" t="s">
        <v>25</v>
      </c>
      <c r="G62" s="24"/>
      <c r="H62" s="29"/>
      <c r="I62" s="164"/>
      <c r="J62" s="172"/>
      <c r="K62" s="172"/>
      <c r="L62" s="31"/>
      <c r="M62" s="17" t="s">
        <v>25</v>
      </c>
      <c r="O62" s="24"/>
      <c r="P62" s="38"/>
      <c r="Q62" s="31"/>
      <c r="R62" s="17"/>
    </row>
    <row r="63" spans="2:18" ht="12.75">
      <c r="B63" s="24"/>
      <c r="C63" s="158"/>
      <c r="D63" s="159"/>
      <c r="E63" s="17" t="s">
        <v>25</v>
      </c>
      <c r="G63" s="24"/>
      <c r="H63" s="29"/>
      <c r="I63" s="164"/>
      <c r="J63" s="172"/>
      <c r="K63" s="172"/>
      <c r="L63" s="31"/>
      <c r="M63" s="17" t="s">
        <v>25</v>
      </c>
      <c r="O63" s="24"/>
      <c r="P63" s="38"/>
      <c r="Q63" s="31"/>
      <c r="R63" s="17"/>
    </row>
    <row r="64" spans="2:18" ht="12.75">
      <c r="B64" s="24"/>
      <c r="C64" s="158"/>
      <c r="D64" s="159"/>
      <c r="E64" s="17" t="s">
        <v>25</v>
      </c>
      <c r="G64" s="24"/>
      <c r="H64" s="29"/>
      <c r="I64" s="164"/>
      <c r="J64" s="172"/>
      <c r="K64" s="172"/>
      <c r="L64" s="31"/>
      <c r="M64" s="17" t="s">
        <v>25</v>
      </c>
      <c r="O64" s="24"/>
      <c r="P64" s="38"/>
      <c r="Q64" s="31"/>
      <c r="R64" s="17"/>
    </row>
    <row r="65" spans="2:18" ht="12.75">
      <c r="B65" s="24"/>
      <c r="C65" s="158"/>
      <c r="D65" s="159"/>
      <c r="E65" s="17" t="s">
        <v>25</v>
      </c>
      <c r="G65" s="24"/>
      <c r="H65" s="29"/>
      <c r="I65" s="164"/>
      <c r="J65" s="172"/>
      <c r="K65" s="172"/>
      <c r="L65" s="31"/>
      <c r="M65" s="17" t="s">
        <v>25</v>
      </c>
      <c r="O65" s="24"/>
      <c r="P65" s="38"/>
      <c r="Q65" s="31"/>
      <c r="R65" s="17"/>
    </row>
    <row r="66" spans="2:18" ht="12.75">
      <c r="B66" s="24"/>
      <c r="C66" s="158"/>
      <c r="D66" s="159"/>
      <c r="E66" s="17" t="s">
        <v>25</v>
      </c>
      <c r="G66" s="24"/>
      <c r="H66" s="29"/>
      <c r="I66" s="164"/>
      <c r="J66" s="172"/>
      <c r="K66" s="172"/>
      <c r="L66" s="31"/>
      <c r="M66" s="17" t="s">
        <v>25</v>
      </c>
      <c r="O66" s="24"/>
      <c r="P66" s="38"/>
      <c r="Q66" s="31"/>
      <c r="R66" s="17"/>
    </row>
    <row r="67" spans="2:18" ht="12.75">
      <c r="B67" s="24"/>
      <c r="C67" s="158"/>
      <c r="D67" s="159"/>
      <c r="E67" s="17" t="s">
        <v>25</v>
      </c>
      <c r="G67" s="24"/>
      <c r="H67" s="29"/>
      <c r="I67" s="164"/>
      <c r="J67" s="172"/>
      <c r="K67" s="172"/>
      <c r="L67" s="31"/>
      <c r="M67" s="17" t="s">
        <v>25</v>
      </c>
      <c r="O67" s="24"/>
      <c r="P67" s="38"/>
      <c r="Q67" s="31"/>
      <c r="R67" s="17"/>
    </row>
    <row r="68" spans="2:18" ht="12.75">
      <c r="B68" s="24"/>
      <c r="C68" s="158"/>
      <c r="D68" s="159"/>
      <c r="E68" s="17" t="s">
        <v>25</v>
      </c>
      <c r="G68" s="24"/>
      <c r="H68" s="29"/>
      <c r="I68" s="164"/>
      <c r="J68" s="172"/>
      <c r="K68" s="172"/>
      <c r="L68" s="31"/>
      <c r="M68" s="17" t="s">
        <v>25</v>
      </c>
      <c r="O68" s="24"/>
      <c r="P68" s="38"/>
      <c r="Q68" s="31"/>
      <c r="R68" s="17"/>
    </row>
    <row r="69" spans="2:18" ht="12.75">
      <c r="B69" s="24"/>
      <c r="C69" s="158"/>
      <c r="D69" s="159"/>
      <c r="E69" s="17" t="s">
        <v>25</v>
      </c>
      <c r="G69" s="24"/>
      <c r="H69" s="29"/>
      <c r="I69" s="164"/>
      <c r="J69" s="172"/>
      <c r="K69" s="172"/>
      <c r="L69" s="31"/>
      <c r="M69" s="17" t="s">
        <v>25</v>
      </c>
      <c r="O69" s="24"/>
      <c r="P69" s="38"/>
      <c r="Q69" s="31"/>
      <c r="R69" s="17"/>
    </row>
    <row r="70" spans="2:18" ht="12.75">
      <c r="B70" s="24"/>
      <c r="C70" s="158"/>
      <c r="D70" s="159"/>
      <c r="E70" s="17" t="s">
        <v>25</v>
      </c>
      <c r="G70" s="24"/>
      <c r="H70" s="29"/>
      <c r="I70" s="164"/>
      <c r="J70" s="172"/>
      <c r="K70" s="172"/>
      <c r="L70" s="31"/>
      <c r="M70" s="17" t="s">
        <v>25</v>
      </c>
      <c r="O70" s="24"/>
      <c r="P70" s="38"/>
      <c r="Q70" s="31"/>
      <c r="R70" s="17"/>
    </row>
    <row r="71" spans="2:18" ht="12.75">
      <c r="B71" s="24"/>
      <c r="C71" s="158"/>
      <c r="D71" s="159"/>
      <c r="E71" s="17" t="s">
        <v>25</v>
      </c>
      <c r="G71" s="24"/>
      <c r="H71" s="29"/>
      <c r="I71" s="164"/>
      <c r="J71" s="172"/>
      <c r="K71" s="172"/>
      <c r="L71" s="31"/>
      <c r="M71" s="17" t="s">
        <v>25</v>
      </c>
      <c r="O71" s="24"/>
      <c r="P71" s="38"/>
      <c r="Q71" s="31"/>
      <c r="R71" s="17"/>
    </row>
    <row r="72" spans="2:18" ht="12.75">
      <c r="B72" s="24"/>
      <c r="C72" s="158"/>
      <c r="D72" s="159"/>
      <c r="E72" s="17" t="s">
        <v>25</v>
      </c>
      <c r="G72" s="24"/>
      <c r="H72" s="29"/>
      <c r="I72" s="164"/>
      <c r="J72" s="172"/>
      <c r="K72" s="172"/>
      <c r="L72" s="31"/>
      <c r="M72" s="17" t="s">
        <v>25</v>
      </c>
      <c r="O72" s="24"/>
      <c r="P72" s="38"/>
      <c r="Q72" s="31"/>
      <c r="R72" s="17"/>
    </row>
    <row r="73" spans="2:18" ht="12.75">
      <c r="B73" s="24"/>
      <c r="C73" s="158"/>
      <c r="D73" s="159"/>
      <c r="E73" s="17" t="s">
        <v>25</v>
      </c>
      <c r="G73" s="24"/>
      <c r="H73" s="29"/>
      <c r="I73" s="164"/>
      <c r="J73" s="172"/>
      <c r="K73" s="172"/>
      <c r="L73" s="31"/>
      <c r="M73" s="17" t="s">
        <v>25</v>
      </c>
      <c r="O73" s="24"/>
      <c r="P73" s="38"/>
      <c r="Q73" s="31"/>
      <c r="R73" s="17"/>
    </row>
    <row r="74" spans="2:18" ht="12.75">
      <c r="B74" s="24"/>
      <c r="C74" s="158"/>
      <c r="D74" s="159"/>
      <c r="E74" s="17" t="s">
        <v>25</v>
      </c>
      <c r="G74" s="24"/>
      <c r="H74" s="29"/>
      <c r="I74" s="164"/>
      <c r="J74" s="172"/>
      <c r="K74" s="172"/>
      <c r="L74" s="31"/>
      <c r="M74" s="17" t="s">
        <v>25</v>
      </c>
      <c r="O74" s="24"/>
      <c r="P74" s="38"/>
      <c r="Q74" s="31"/>
      <c r="R74" s="17"/>
    </row>
    <row r="75" spans="2:18" ht="12.75">
      <c r="B75" s="24"/>
      <c r="C75" s="158"/>
      <c r="D75" s="159"/>
      <c r="E75" s="17" t="s">
        <v>25</v>
      </c>
      <c r="G75" s="24"/>
      <c r="H75" s="29"/>
      <c r="I75" s="164"/>
      <c r="J75" s="172"/>
      <c r="K75" s="172"/>
      <c r="L75" s="31"/>
      <c r="M75" s="17" t="s">
        <v>25</v>
      </c>
      <c r="O75" s="24"/>
      <c r="P75" s="38"/>
      <c r="Q75" s="31"/>
      <c r="R75" s="17"/>
    </row>
    <row r="76" spans="2:18" ht="12.75">
      <c r="B76" s="24"/>
      <c r="C76" s="158"/>
      <c r="D76" s="159"/>
      <c r="E76" s="17" t="s">
        <v>25</v>
      </c>
      <c r="G76" s="24"/>
      <c r="H76" s="29"/>
      <c r="I76" s="164"/>
      <c r="J76" s="172"/>
      <c r="K76" s="172"/>
      <c r="L76" s="31"/>
      <c r="M76" s="17" t="s">
        <v>25</v>
      </c>
      <c r="O76" s="24"/>
      <c r="P76" s="38"/>
      <c r="Q76" s="31"/>
      <c r="R76" s="17"/>
    </row>
    <row r="77" spans="2:18" ht="12.75">
      <c r="B77" s="24"/>
      <c r="C77" s="158"/>
      <c r="D77" s="159"/>
      <c r="E77" s="17" t="s">
        <v>25</v>
      </c>
      <c r="G77" s="24"/>
      <c r="H77" s="29"/>
      <c r="I77" s="164"/>
      <c r="J77" s="172"/>
      <c r="K77" s="172"/>
      <c r="L77" s="31"/>
      <c r="M77" s="17" t="s">
        <v>25</v>
      </c>
      <c r="O77" s="24"/>
      <c r="P77" s="38"/>
      <c r="Q77" s="31"/>
      <c r="R77" s="17"/>
    </row>
    <row r="78" spans="2:18" ht="12.75">
      <c r="B78" s="24"/>
      <c r="C78" s="158"/>
      <c r="D78" s="159"/>
      <c r="E78" s="17" t="s">
        <v>25</v>
      </c>
      <c r="G78" s="24"/>
      <c r="H78" s="29"/>
      <c r="I78" s="164"/>
      <c r="J78" s="172"/>
      <c r="K78" s="172"/>
      <c r="L78" s="31"/>
      <c r="M78" s="17" t="s">
        <v>25</v>
      </c>
      <c r="O78" s="24"/>
      <c r="P78" s="38"/>
      <c r="Q78" s="31"/>
      <c r="R78" s="17"/>
    </row>
    <row r="79" spans="2:18" ht="12.75">
      <c r="B79" s="24"/>
      <c r="C79" s="158"/>
      <c r="D79" s="159"/>
      <c r="E79" s="17" t="s">
        <v>25</v>
      </c>
      <c r="G79" s="24"/>
      <c r="H79" s="29"/>
      <c r="I79" s="164"/>
      <c r="J79" s="172"/>
      <c r="K79" s="172"/>
      <c r="L79" s="31"/>
      <c r="M79" s="17" t="s">
        <v>25</v>
      </c>
      <c r="O79" s="24"/>
      <c r="P79" s="38"/>
      <c r="Q79" s="31"/>
      <c r="R79" s="17"/>
    </row>
    <row r="80" spans="2:18" ht="12.75">
      <c r="B80" s="24"/>
      <c r="C80" s="158"/>
      <c r="D80" s="159"/>
      <c r="E80" s="17" t="s">
        <v>25</v>
      </c>
      <c r="G80" s="24"/>
      <c r="H80" s="29"/>
      <c r="I80" s="164"/>
      <c r="J80" s="172"/>
      <c r="K80" s="172"/>
      <c r="L80" s="31"/>
      <c r="M80" s="17" t="s">
        <v>25</v>
      </c>
      <c r="O80" s="24"/>
      <c r="P80" s="38"/>
      <c r="Q80" s="31"/>
      <c r="R80" s="17"/>
    </row>
    <row r="81" spans="2:18" ht="12.75">
      <c r="B81" s="24"/>
      <c r="C81" s="158"/>
      <c r="D81" s="159"/>
      <c r="E81" s="17" t="s">
        <v>25</v>
      </c>
      <c r="G81" s="24"/>
      <c r="H81" s="29"/>
      <c r="I81" s="164"/>
      <c r="J81" s="172"/>
      <c r="K81" s="172"/>
      <c r="L81" s="31"/>
      <c r="M81" s="17" t="s">
        <v>25</v>
      </c>
      <c r="O81" s="24"/>
      <c r="P81" s="38"/>
      <c r="Q81" s="31"/>
      <c r="R81" s="17"/>
    </row>
    <row r="82" spans="2:18" ht="12.75">
      <c r="B82" s="24"/>
      <c r="C82" s="158"/>
      <c r="D82" s="159"/>
      <c r="E82" s="17" t="s">
        <v>25</v>
      </c>
      <c r="G82" s="24"/>
      <c r="H82" s="29"/>
      <c r="I82" s="164"/>
      <c r="J82" s="172"/>
      <c r="K82" s="172"/>
      <c r="L82" s="31"/>
      <c r="M82" s="17" t="s">
        <v>25</v>
      </c>
      <c r="O82" s="24"/>
      <c r="P82" s="38"/>
      <c r="Q82" s="31"/>
      <c r="R82" s="17"/>
    </row>
    <row r="83" spans="2:18" ht="12.75">
      <c r="B83" s="24"/>
      <c r="C83" s="158"/>
      <c r="D83" s="159"/>
      <c r="E83" s="17" t="s">
        <v>25</v>
      </c>
      <c r="G83" s="24"/>
      <c r="H83" s="29"/>
      <c r="I83" s="164"/>
      <c r="J83" s="172"/>
      <c r="K83" s="172"/>
      <c r="L83" s="31"/>
      <c r="M83" s="17" t="s">
        <v>25</v>
      </c>
      <c r="O83" s="24"/>
      <c r="P83" s="38"/>
      <c r="Q83" s="31"/>
      <c r="R83" s="17"/>
    </row>
    <row r="84" spans="2:18" ht="12.75">
      <c r="B84" s="24"/>
      <c r="C84" s="158"/>
      <c r="D84" s="159"/>
      <c r="E84" s="17" t="s">
        <v>25</v>
      </c>
      <c r="G84" s="24"/>
      <c r="H84" s="29"/>
      <c r="I84" s="164"/>
      <c r="J84" s="172"/>
      <c r="K84" s="172"/>
      <c r="L84" s="31"/>
      <c r="M84" s="17" t="s">
        <v>25</v>
      </c>
      <c r="O84" s="24"/>
      <c r="P84" s="38"/>
      <c r="Q84" s="31"/>
      <c r="R84" s="17"/>
    </row>
    <row r="85" spans="2:18" ht="12.75">
      <c r="B85" s="24"/>
      <c r="C85" s="158"/>
      <c r="D85" s="159"/>
      <c r="E85" s="17" t="s">
        <v>25</v>
      </c>
      <c r="G85" s="24"/>
      <c r="H85" s="29"/>
      <c r="I85" s="164"/>
      <c r="J85" s="172"/>
      <c r="K85" s="172"/>
      <c r="L85" s="31"/>
      <c r="M85" s="17" t="s">
        <v>25</v>
      </c>
      <c r="O85" s="24"/>
      <c r="P85" s="38"/>
      <c r="Q85" s="31"/>
      <c r="R85" s="17"/>
    </row>
    <row r="86" spans="2:18" ht="12.75">
      <c r="B86" s="24"/>
      <c r="C86" s="158"/>
      <c r="D86" s="159"/>
      <c r="E86" s="17" t="s">
        <v>25</v>
      </c>
      <c r="G86" s="24"/>
      <c r="H86" s="29"/>
      <c r="I86" s="164"/>
      <c r="J86" s="172"/>
      <c r="K86" s="172"/>
      <c r="L86" s="31"/>
      <c r="M86" s="17" t="s">
        <v>25</v>
      </c>
      <c r="O86" s="24"/>
      <c r="P86" s="38"/>
      <c r="Q86" s="31"/>
      <c r="R86" s="17"/>
    </row>
    <row r="87" spans="2:18" ht="12.75">
      <c r="B87" s="24"/>
      <c r="C87" s="158"/>
      <c r="D87" s="159"/>
      <c r="E87" s="17" t="s">
        <v>25</v>
      </c>
      <c r="G87" s="24"/>
      <c r="H87" s="29"/>
      <c r="I87" s="164"/>
      <c r="J87" s="172"/>
      <c r="K87" s="172"/>
      <c r="L87" s="31"/>
      <c r="M87" s="17" t="s">
        <v>25</v>
      </c>
      <c r="O87" s="24"/>
      <c r="P87" s="38"/>
      <c r="Q87" s="31"/>
      <c r="R87" s="17"/>
    </row>
    <row r="88" spans="2:18" ht="12.75">
      <c r="B88" s="24"/>
      <c r="C88" s="158"/>
      <c r="D88" s="159"/>
      <c r="E88" s="17" t="s">
        <v>25</v>
      </c>
      <c r="G88" s="24"/>
      <c r="H88" s="29"/>
      <c r="I88" s="164"/>
      <c r="J88" s="172"/>
      <c r="K88" s="172"/>
      <c r="L88" s="31"/>
      <c r="M88" s="17" t="s">
        <v>25</v>
      </c>
      <c r="O88" s="24"/>
      <c r="P88" s="38"/>
      <c r="Q88" s="31"/>
      <c r="R88" s="17"/>
    </row>
    <row r="89" spans="2:18" ht="12.75">
      <c r="B89" s="24"/>
      <c r="C89" s="158"/>
      <c r="D89" s="159"/>
      <c r="E89" s="17" t="s">
        <v>25</v>
      </c>
      <c r="G89" s="24"/>
      <c r="H89" s="29"/>
      <c r="I89" s="164"/>
      <c r="J89" s="172"/>
      <c r="K89" s="172"/>
      <c r="L89" s="31"/>
      <c r="M89" s="17" t="s">
        <v>25</v>
      </c>
      <c r="O89" s="24"/>
      <c r="P89" s="38"/>
      <c r="Q89" s="31"/>
      <c r="R89" s="17"/>
    </row>
    <row r="90" spans="2:18" ht="12.75">
      <c r="B90" s="24"/>
      <c r="C90" s="158"/>
      <c r="D90" s="159"/>
      <c r="E90" s="17" t="s">
        <v>25</v>
      </c>
      <c r="G90" s="24"/>
      <c r="H90" s="29"/>
      <c r="I90" s="164"/>
      <c r="J90" s="172"/>
      <c r="K90" s="172"/>
      <c r="L90" s="31"/>
      <c r="M90" s="17" t="s">
        <v>25</v>
      </c>
      <c r="O90" s="24"/>
      <c r="P90" s="38"/>
      <c r="Q90" s="31"/>
      <c r="R90" s="17"/>
    </row>
    <row r="91" spans="2:18" ht="12.75">
      <c r="B91" s="24"/>
      <c r="C91" s="158"/>
      <c r="D91" s="159"/>
      <c r="E91" s="17" t="s">
        <v>25</v>
      </c>
      <c r="G91" s="24"/>
      <c r="H91" s="29"/>
      <c r="I91" s="164"/>
      <c r="J91" s="172"/>
      <c r="K91" s="172"/>
      <c r="L91" s="31"/>
      <c r="M91" s="17" t="s">
        <v>25</v>
      </c>
      <c r="O91" s="24"/>
      <c r="P91" s="38"/>
      <c r="Q91" s="31"/>
      <c r="R91" s="17"/>
    </row>
    <row r="92" spans="2:18" ht="12.75">
      <c r="B92" s="24"/>
      <c r="C92" s="158"/>
      <c r="D92" s="159"/>
      <c r="E92" s="17" t="s">
        <v>25</v>
      </c>
      <c r="G92" s="24"/>
      <c r="H92" s="29"/>
      <c r="I92" s="164"/>
      <c r="J92" s="172"/>
      <c r="K92" s="172"/>
      <c r="L92" s="31"/>
      <c r="M92" s="17" t="s">
        <v>25</v>
      </c>
      <c r="O92" s="24"/>
      <c r="P92" s="38"/>
      <c r="Q92" s="31"/>
      <c r="R92" s="17"/>
    </row>
    <row r="93" spans="2:18" ht="12.75">
      <c r="B93" s="24"/>
      <c r="C93" s="158"/>
      <c r="D93" s="159"/>
      <c r="E93" s="17" t="s">
        <v>25</v>
      </c>
      <c r="G93" s="24"/>
      <c r="H93" s="29"/>
      <c r="I93" s="164"/>
      <c r="J93" s="172"/>
      <c r="K93" s="172"/>
      <c r="L93" s="31"/>
      <c r="M93" s="17" t="s">
        <v>25</v>
      </c>
      <c r="O93" s="24"/>
      <c r="P93" s="38"/>
      <c r="Q93" s="31"/>
      <c r="R93" s="17"/>
    </row>
    <row r="94" spans="2:18" ht="12.75">
      <c r="B94" s="24"/>
      <c r="C94" s="158"/>
      <c r="D94" s="159"/>
      <c r="E94" s="17" t="s">
        <v>25</v>
      </c>
      <c r="G94" s="24"/>
      <c r="H94" s="29"/>
      <c r="I94" s="164"/>
      <c r="J94" s="172"/>
      <c r="K94" s="172"/>
      <c r="L94" s="31"/>
      <c r="M94" s="17" t="s">
        <v>25</v>
      </c>
      <c r="O94" s="24"/>
      <c r="P94" s="38"/>
      <c r="Q94" s="31"/>
      <c r="R94" s="17"/>
    </row>
    <row r="95" spans="2:18" ht="12.75">
      <c r="B95" s="24"/>
      <c r="C95" s="158"/>
      <c r="D95" s="159"/>
      <c r="E95" s="17" t="s">
        <v>25</v>
      </c>
      <c r="G95" s="24"/>
      <c r="H95" s="29"/>
      <c r="I95" s="164"/>
      <c r="J95" s="172"/>
      <c r="K95" s="172"/>
      <c r="L95" s="31"/>
      <c r="M95" s="17" t="s">
        <v>25</v>
      </c>
      <c r="O95" s="24"/>
      <c r="P95" s="38"/>
      <c r="Q95" s="31"/>
      <c r="R95" s="17"/>
    </row>
    <row r="96" spans="2:18" ht="12.75">
      <c r="B96" s="24"/>
      <c r="C96" s="158"/>
      <c r="D96" s="159"/>
      <c r="E96" s="17" t="s">
        <v>25</v>
      </c>
      <c r="G96" s="24"/>
      <c r="H96" s="29"/>
      <c r="I96" s="164"/>
      <c r="J96" s="172"/>
      <c r="K96" s="172"/>
      <c r="L96" s="31"/>
      <c r="M96" s="17" t="s">
        <v>25</v>
      </c>
      <c r="O96" s="24"/>
      <c r="P96" s="38"/>
      <c r="Q96" s="31"/>
      <c r="R96" s="17"/>
    </row>
    <row r="97" spans="2:18" ht="12.75">
      <c r="B97" s="24"/>
      <c r="C97" s="158"/>
      <c r="D97" s="159"/>
      <c r="E97" s="17" t="s">
        <v>25</v>
      </c>
      <c r="G97" s="24"/>
      <c r="H97" s="29"/>
      <c r="I97" s="164"/>
      <c r="J97" s="172"/>
      <c r="K97" s="172"/>
      <c r="L97" s="31"/>
      <c r="M97" s="17" t="s">
        <v>25</v>
      </c>
      <c r="O97" s="24"/>
      <c r="P97" s="38"/>
      <c r="Q97" s="31"/>
      <c r="R97" s="17"/>
    </row>
    <row r="98" spans="2:18" ht="12.75">
      <c r="B98" s="24"/>
      <c r="C98" s="158"/>
      <c r="D98" s="159"/>
      <c r="E98" s="17" t="s">
        <v>25</v>
      </c>
      <c r="G98" s="24"/>
      <c r="H98" s="29"/>
      <c r="I98" s="164"/>
      <c r="J98" s="172"/>
      <c r="K98" s="172"/>
      <c r="L98" s="31"/>
      <c r="M98" s="17" t="s">
        <v>25</v>
      </c>
      <c r="O98" s="24"/>
      <c r="P98" s="38"/>
      <c r="Q98" s="31"/>
      <c r="R98" s="17"/>
    </row>
    <row r="99" spans="2:18" ht="12.75">
      <c r="B99" s="24"/>
      <c r="C99" s="158"/>
      <c r="D99" s="159"/>
      <c r="E99" s="17" t="s">
        <v>25</v>
      </c>
      <c r="G99" s="24"/>
      <c r="H99" s="29"/>
      <c r="I99" s="164"/>
      <c r="J99" s="172"/>
      <c r="K99" s="172"/>
      <c r="L99" s="31"/>
      <c r="M99" s="17" t="s">
        <v>25</v>
      </c>
      <c r="O99" s="24"/>
      <c r="P99" s="38"/>
      <c r="Q99" s="31"/>
      <c r="R99" s="17"/>
    </row>
    <row r="100" spans="2:18" ht="12.75">
      <c r="B100" s="24"/>
      <c r="C100" s="158"/>
      <c r="D100" s="159"/>
      <c r="E100" s="17" t="s">
        <v>25</v>
      </c>
      <c r="G100" s="24"/>
      <c r="H100" s="29"/>
      <c r="I100" s="164"/>
      <c r="J100" s="172"/>
      <c r="K100" s="172"/>
      <c r="L100" s="31"/>
      <c r="M100" s="17" t="s">
        <v>25</v>
      </c>
      <c r="O100" s="24"/>
      <c r="P100" s="38"/>
      <c r="Q100" s="31"/>
      <c r="R100" s="17"/>
    </row>
    <row r="101" spans="2:18" ht="12.75">
      <c r="B101" s="24"/>
      <c r="C101" s="158"/>
      <c r="D101" s="159"/>
      <c r="E101" s="17" t="s">
        <v>25</v>
      </c>
      <c r="G101" s="24"/>
      <c r="H101" s="29"/>
      <c r="I101" s="164"/>
      <c r="J101" s="172"/>
      <c r="K101" s="172"/>
      <c r="L101" s="31"/>
      <c r="M101" s="17" t="s">
        <v>25</v>
      </c>
      <c r="O101" s="24"/>
      <c r="P101" s="38"/>
      <c r="Q101" s="31"/>
      <c r="R101" s="17"/>
    </row>
    <row r="102" spans="2:18" ht="12.75">
      <c r="B102" s="24"/>
      <c r="C102" s="158"/>
      <c r="D102" s="159"/>
      <c r="E102" s="17" t="s">
        <v>25</v>
      </c>
      <c r="G102" s="24"/>
      <c r="H102" s="29"/>
      <c r="I102" s="164"/>
      <c r="J102" s="172"/>
      <c r="K102" s="172"/>
      <c r="L102" s="31"/>
      <c r="M102" s="17" t="s">
        <v>25</v>
      </c>
      <c r="O102" s="24"/>
      <c r="P102" s="38"/>
      <c r="Q102" s="31"/>
      <c r="R102" s="17"/>
    </row>
    <row r="103" spans="2:18" ht="12.75">
      <c r="B103" s="24"/>
      <c r="C103" s="158"/>
      <c r="D103" s="159"/>
      <c r="E103" s="17" t="s">
        <v>25</v>
      </c>
      <c r="G103" s="24"/>
      <c r="H103" s="29"/>
      <c r="I103" s="164"/>
      <c r="J103" s="172"/>
      <c r="K103" s="172"/>
      <c r="L103" s="31"/>
      <c r="M103" s="17" t="s">
        <v>25</v>
      </c>
      <c r="O103" s="24"/>
      <c r="P103" s="38"/>
      <c r="Q103" s="31"/>
      <c r="R103" s="17"/>
    </row>
    <row r="104" spans="2:18" ht="12.75">
      <c r="B104" s="24"/>
      <c r="C104" s="158"/>
      <c r="D104" s="159"/>
      <c r="E104" s="17" t="s">
        <v>25</v>
      </c>
      <c r="G104" s="24"/>
      <c r="H104" s="29"/>
      <c r="I104" s="164"/>
      <c r="J104" s="172"/>
      <c r="K104" s="172"/>
      <c r="L104" s="31"/>
      <c r="M104" s="17" t="s">
        <v>25</v>
      </c>
      <c r="O104" s="24"/>
      <c r="P104" s="38"/>
      <c r="Q104" s="31"/>
      <c r="R104" s="17"/>
    </row>
    <row r="105" spans="2:18" ht="12.75">
      <c r="B105" s="24"/>
      <c r="C105" s="158"/>
      <c r="D105" s="159"/>
      <c r="E105" s="17" t="s">
        <v>25</v>
      </c>
      <c r="G105" s="24"/>
      <c r="H105" s="29"/>
      <c r="I105" s="164"/>
      <c r="J105" s="172"/>
      <c r="K105" s="172"/>
      <c r="L105" s="31"/>
      <c r="M105" s="17" t="s">
        <v>25</v>
      </c>
      <c r="O105" s="24"/>
      <c r="P105" s="38"/>
      <c r="Q105" s="31"/>
      <c r="R105" s="17"/>
    </row>
    <row r="106" spans="2:18" ht="12.75">
      <c r="B106" s="24"/>
      <c r="C106" s="158"/>
      <c r="D106" s="159"/>
      <c r="E106" s="17" t="s">
        <v>25</v>
      </c>
      <c r="G106" s="24"/>
      <c r="H106" s="29"/>
      <c r="I106" s="164"/>
      <c r="J106" s="172"/>
      <c r="K106" s="172"/>
      <c r="L106" s="31"/>
      <c r="M106" s="17" t="s">
        <v>25</v>
      </c>
      <c r="O106" s="24"/>
      <c r="P106" s="38"/>
      <c r="Q106" s="31"/>
      <c r="R106" s="17"/>
    </row>
    <row r="107" spans="2:18" ht="12.75">
      <c r="B107" s="24"/>
      <c r="C107" s="158"/>
      <c r="D107" s="159"/>
      <c r="E107" s="17" t="s">
        <v>25</v>
      </c>
      <c r="G107" s="24"/>
      <c r="H107" s="29"/>
      <c r="I107" s="164"/>
      <c r="J107" s="172"/>
      <c r="K107" s="172"/>
      <c r="L107" s="31"/>
      <c r="M107" s="17" t="s">
        <v>25</v>
      </c>
      <c r="O107" s="24"/>
      <c r="P107" s="38"/>
      <c r="Q107" s="31"/>
      <c r="R107" s="17"/>
    </row>
    <row r="108" spans="2:18" ht="12.75">
      <c r="B108" s="24"/>
      <c r="C108" s="158"/>
      <c r="D108" s="159"/>
      <c r="E108" s="17" t="s">
        <v>25</v>
      </c>
      <c r="G108" s="24"/>
      <c r="H108" s="29"/>
      <c r="I108" s="164"/>
      <c r="J108" s="172"/>
      <c r="K108" s="172"/>
      <c r="L108" s="31"/>
      <c r="M108" s="17" t="s">
        <v>25</v>
      </c>
      <c r="O108" s="24"/>
      <c r="P108" s="38"/>
      <c r="Q108" s="31"/>
      <c r="R108" s="17"/>
    </row>
    <row r="109" spans="2:18" ht="12.75">
      <c r="B109" s="24"/>
      <c r="C109" s="158"/>
      <c r="D109" s="159"/>
      <c r="E109" s="17" t="s">
        <v>25</v>
      </c>
      <c r="G109" s="24"/>
      <c r="H109" s="29"/>
      <c r="I109" s="164"/>
      <c r="J109" s="172"/>
      <c r="K109" s="172"/>
      <c r="L109" s="31"/>
      <c r="M109" s="17" t="s">
        <v>25</v>
      </c>
      <c r="O109" s="24"/>
      <c r="P109" s="38"/>
      <c r="Q109" s="31"/>
      <c r="R109" s="17"/>
    </row>
    <row r="110" spans="2:18" ht="12.75">
      <c r="B110" s="24"/>
      <c r="C110" s="158"/>
      <c r="D110" s="159"/>
      <c r="E110" s="17" t="s">
        <v>25</v>
      </c>
      <c r="G110" s="24"/>
      <c r="H110" s="29"/>
      <c r="I110" s="164"/>
      <c r="J110" s="172"/>
      <c r="K110" s="172"/>
      <c r="L110" s="31"/>
      <c r="M110" s="17" t="s">
        <v>25</v>
      </c>
      <c r="O110" s="24"/>
      <c r="P110" s="38"/>
      <c r="Q110" s="31"/>
      <c r="R110" s="17"/>
    </row>
    <row r="111" spans="2:18" ht="12.75">
      <c r="B111" s="24"/>
      <c r="C111" s="158"/>
      <c r="D111" s="159"/>
      <c r="E111" s="17" t="s">
        <v>25</v>
      </c>
      <c r="G111" s="24"/>
      <c r="H111" s="29"/>
      <c r="I111" s="164"/>
      <c r="J111" s="172"/>
      <c r="K111" s="172"/>
      <c r="L111" s="31"/>
      <c r="M111" s="17" t="s">
        <v>25</v>
      </c>
      <c r="O111" s="24"/>
      <c r="P111" s="38"/>
      <c r="Q111" s="31"/>
      <c r="R111" s="17"/>
    </row>
    <row r="112" spans="2:18" ht="12.75">
      <c r="B112" s="24"/>
      <c r="C112" s="158"/>
      <c r="D112" s="159"/>
      <c r="E112" s="17" t="s">
        <v>25</v>
      </c>
      <c r="G112" s="24"/>
      <c r="H112" s="29"/>
      <c r="I112" s="164"/>
      <c r="J112" s="172"/>
      <c r="K112" s="172"/>
      <c r="L112" s="31"/>
      <c r="M112" s="17" t="s">
        <v>25</v>
      </c>
      <c r="O112" s="24"/>
      <c r="P112" s="38"/>
      <c r="Q112" s="31"/>
      <c r="R112" s="17"/>
    </row>
    <row r="113" spans="2:18" ht="12.75">
      <c r="B113" s="24"/>
      <c r="C113" s="158"/>
      <c r="D113" s="159"/>
      <c r="E113" s="17" t="s">
        <v>25</v>
      </c>
      <c r="G113" s="24"/>
      <c r="H113" s="29"/>
      <c r="I113" s="164"/>
      <c r="J113" s="172"/>
      <c r="K113" s="172"/>
      <c r="L113" s="31"/>
      <c r="M113" s="17" t="s">
        <v>25</v>
      </c>
      <c r="O113" s="24"/>
      <c r="P113" s="38"/>
      <c r="Q113" s="31"/>
      <c r="R113" s="17"/>
    </row>
    <row r="114" spans="2:18" ht="12.75">
      <c r="B114" s="24"/>
      <c r="C114" s="158"/>
      <c r="D114" s="159"/>
      <c r="E114" s="17" t="s">
        <v>25</v>
      </c>
      <c r="G114" s="24"/>
      <c r="H114" s="29"/>
      <c r="I114" s="164"/>
      <c r="J114" s="172"/>
      <c r="K114" s="172"/>
      <c r="L114" s="31"/>
      <c r="M114" s="17" t="s">
        <v>25</v>
      </c>
      <c r="O114" s="24"/>
      <c r="P114" s="38"/>
      <c r="Q114" s="31"/>
      <c r="R114" s="17"/>
    </row>
    <row r="115" spans="2:18" ht="12.75">
      <c r="B115" s="24"/>
      <c r="C115" s="158"/>
      <c r="D115" s="159"/>
      <c r="E115" s="17" t="s">
        <v>25</v>
      </c>
      <c r="G115" s="24"/>
      <c r="H115" s="29"/>
      <c r="I115" s="164"/>
      <c r="J115" s="172"/>
      <c r="K115" s="172"/>
      <c r="L115" s="31"/>
      <c r="M115" s="17" t="s">
        <v>25</v>
      </c>
      <c r="O115" s="24"/>
      <c r="P115" s="38"/>
      <c r="Q115" s="31"/>
      <c r="R115" s="17"/>
    </row>
    <row r="116" spans="2:18" ht="12.75">
      <c r="B116" s="24"/>
      <c r="C116" s="158"/>
      <c r="D116" s="159"/>
      <c r="E116" s="17" t="s">
        <v>25</v>
      </c>
      <c r="G116" s="24"/>
      <c r="H116" s="29"/>
      <c r="I116" s="164"/>
      <c r="J116" s="172"/>
      <c r="K116" s="172"/>
      <c r="L116" s="31"/>
      <c r="M116" s="17" t="s">
        <v>25</v>
      </c>
      <c r="O116" s="24"/>
      <c r="P116" s="38"/>
      <c r="Q116" s="31"/>
      <c r="R116" s="17"/>
    </row>
    <row r="117" spans="2:18" ht="12.75">
      <c r="B117" s="24"/>
      <c r="C117" s="158"/>
      <c r="D117" s="159"/>
      <c r="E117" s="17" t="s">
        <v>25</v>
      </c>
      <c r="G117" s="24"/>
      <c r="H117" s="29"/>
      <c r="I117" s="164"/>
      <c r="J117" s="172"/>
      <c r="K117" s="172"/>
      <c r="L117" s="31"/>
      <c r="M117" s="17" t="s">
        <v>25</v>
      </c>
      <c r="O117" s="24"/>
      <c r="P117" s="38"/>
      <c r="Q117" s="31"/>
      <c r="R117" s="17"/>
    </row>
    <row r="118" spans="2:18" ht="12.75">
      <c r="B118" s="24"/>
      <c r="C118" s="158"/>
      <c r="D118" s="159"/>
      <c r="E118" s="17" t="s">
        <v>25</v>
      </c>
      <c r="G118" s="24"/>
      <c r="H118" s="29"/>
      <c r="I118" s="164"/>
      <c r="J118" s="172"/>
      <c r="K118" s="172"/>
      <c r="L118" s="31"/>
      <c r="M118" s="17" t="s">
        <v>25</v>
      </c>
      <c r="O118" s="24"/>
      <c r="P118" s="38"/>
      <c r="Q118" s="31"/>
      <c r="R118" s="17"/>
    </row>
    <row r="119" spans="2:18" ht="12.75">
      <c r="B119" s="24"/>
      <c r="C119" s="158"/>
      <c r="D119" s="159"/>
      <c r="E119" s="17" t="s">
        <v>25</v>
      </c>
      <c r="G119" s="24"/>
      <c r="H119" s="29"/>
      <c r="I119" s="164"/>
      <c r="J119" s="172"/>
      <c r="K119" s="172"/>
      <c r="L119" s="31"/>
      <c r="M119" s="17" t="s">
        <v>25</v>
      </c>
      <c r="O119" s="24"/>
      <c r="P119" s="38"/>
      <c r="Q119" s="31"/>
      <c r="R119" s="17"/>
    </row>
    <row r="120" spans="2:18" ht="12.75">
      <c r="B120" s="24"/>
      <c r="C120" s="158"/>
      <c r="D120" s="159"/>
      <c r="E120" s="17" t="s">
        <v>25</v>
      </c>
      <c r="G120" s="24"/>
      <c r="H120" s="29"/>
      <c r="I120" s="164"/>
      <c r="J120" s="172"/>
      <c r="K120" s="172"/>
      <c r="L120" s="31"/>
      <c r="M120" s="17" t="s">
        <v>25</v>
      </c>
      <c r="O120" s="24"/>
      <c r="P120" s="38"/>
      <c r="Q120" s="31"/>
      <c r="R120" s="17"/>
    </row>
    <row r="121" spans="2:18" ht="12.75">
      <c r="B121" s="24"/>
      <c r="C121" s="158"/>
      <c r="D121" s="159"/>
      <c r="E121" s="17" t="s">
        <v>25</v>
      </c>
      <c r="G121" s="24"/>
      <c r="H121" s="29"/>
      <c r="I121" s="164"/>
      <c r="J121" s="172"/>
      <c r="K121" s="172"/>
      <c r="L121" s="31"/>
      <c r="M121" s="17" t="s">
        <v>25</v>
      </c>
      <c r="O121" s="24"/>
      <c r="P121" s="38"/>
      <c r="Q121" s="31"/>
      <c r="R121" s="17"/>
    </row>
    <row r="122" spans="2:18" ht="12.75">
      <c r="B122" s="24"/>
      <c r="C122" s="158"/>
      <c r="D122" s="159"/>
      <c r="E122" s="17" t="s">
        <v>25</v>
      </c>
      <c r="G122" s="24"/>
      <c r="H122" s="29"/>
      <c r="I122" s="164"/>
      <c r="J122" s="172"/>
      <c r="K122" s="172"/>
      <c r="L122" s="31"/>
      <c r="M122" s="17" t="s">
        <v>25</v>
      </c>
      <c r="O122" s="24"/>
      <c r="P122" s="38"/>
      <c r="Q122" s="31"/>
      <c r="R122" s="17"/>
    </row>
    <row r="123" spans="2:18" ht="12.75">
      <c r="B123" s="24"/>
      <c r="C123" s="158"/>
      <c r="D123" s="159"/>
      <c r="E123" s="17" t="s">
        <v>25</v>
      </c>
      <c r="G123" s="24"/>
      <c r="H123" s="29"/>
      <c r="I123" s="164"/>
      <c r="J123" s="172"/>
      <c r="K123" s="172"/>
      <c r="L123" s="31"/>
      <c r="M123" s="17" t="s">
        <v>25</v>
      </c>
      <c r="O123" s="24"/>
      <c r="P123" s="38"/>
      <c r="Q123" s="31"/>
      <c r="R123" s="17"/>
    </row>
    <row r="124" spans="2:18" ht="12.75">
      <c r="B124" s="24"/>
      <c r="C124" s="158"/>
      <c r="D124" s="159"/>
      <c r="E124" s="17" t="s">
        <v>25</v>
      </c>
      <c r="G124" s="24"/>
      <c r="H124" s="29"/>
      <c r="I124" s="164"/>
      <c r="J124" s="172"/>
      <c r="K124" s="172"/>
      <c r="L124" s="31"/>
      <c r="M124" s="17" t="s">
        <v>25</v>
      </c>
      <c r="O124" s="24"/>
      <c r="P124" s="38"/>
      <c r="Q124" s="31"/>
      <c r="R124" s="17"/>
    </row>
    <row r="125" spans="2:18" ht="12.75">
      <c r="B125" s="24"/>
      <c r="C125" s="158"/>
      <c r="D125" s="159"/>
      <c r="E125" s="17" t="s">
        <v>25</v>
      </c>
      <c r="G125" s="24"/>
      <c r="H125" s="29"/>
      <c r="I125" s="164"/>
      <c r="J125" s="172"/>
      <c r="K125" s="172"/>
      <c r="L125" s="31"/>
      <c r="M125" s="17" t="s">
        <v>25</v>
      </c>
      <c r="O125" s="24"/>
      <c r="P125" s="38"/>
      <c r="Q125" s="31"/>
      <c r="R125" s="17"/>
    </row>
    <row r="126" spans="2:18" ht="12.75">
      <c r="B126" s="24"/>
      <c r="C126" s="158"/>
      <c r="D126" s="159"/>
      <c r="E126" s="17" t="s">
        <v>25</v>
      </c>
      <c r="G126" s="24"/>
      <c r="H126" s="29"/>
      <c r="I126" s="164"/>
      <c r="J126" s="172"/>
      <c r="K126" s="172"/>
      <c r="L126" s="31"/>
      <c r="M126" s="17" t="s">
        <v>25</v>
      </c>
      <c r="O126" s="24"/>
      <c r="P126" s="38"/>
      <c r="Q126" s="31"/>
      <c r="R126" s="17"/>
    </row>
    <row r="127" spans="2:18" ht="12.75">
      <c r="B127" s="24"/>
      <c r="C127" s="158"/>
      <c r="D127" s="159"/>
      <c r="E127" s="17" t="s">
        <v>25</v>
      </c>
      <c r="G127" s="24"/>
      <c r="H127" s="29"/>
      <c r="I127" s="164"/>
      <c r="J127" s="172"/>
      <c r="K127" s="172"/>
      <c r="L127" s="31"/>
      <c r="M127" s="17" t="s">
        <v>25</v>
      </c>
      <c r="O127" s="24"/>
      <c r="P127" s="38"/>
      <c r="Q127" s="31"/>
      <c r="R127" s="17"/>
    </row>
    <row r="128" spans="2:18" ht="12.75">
      <c r="B128" s="24"/>
      <c r="C128" s="158"/>
      <c r="D128" s="159"/>
      <c r="E128" s="17" t="s">
        <v>25</v>
      </c>
      <c r="G128" s="24"/>
      <c r="H128" s="29"/>
      <c r="I128" s="164"/>
      <c r="J128" s="172"/>
      <c r="K128" s="172"/>
      <c r="L128" s="31"/>
      <c r="M128" s="17" t="s">
        <v>25</v>
      </c>
      <c r="O128" s="24"/>
      <c r="P128" s="38"/>
      <c r="Q128" s="31"/>
      <c r="R128" s="17"/>
    </row>
    <row r="129" spans="2:18" ht="12.75">
      <c r="B129" s="24"/>
      <c r="C129" s="158"/>
      <c r="D129" s="159"/>
      <c r="E129" s="17" t="s">
        <v>25</v>
      </c>
      <c r="G129" s="24"/>
      <c r="H129" s="29"/>
      <c r="I129" s="164"/>
      <c r="J129" s="172"/>
      <c r="K129" s="172"/>
      <c r="L129" s="31"/>
      <c r="M129" s="17" t="s">
        <v>25</v>
      </c>
      <c r="O129" s="24"/>
      <c r="P129" s="38"/>
      <c r="Q129" s="31"/>
      <c r="R129" s="17"/>
    </row>
    <row r="130" spans="2:18" ht="12.75">
      <c r="B130" s="24"/>
      <c r="C130" s="158"/>
      <c r="D130" s="159"/>
      <c r="E130" s="17" t="s">
        <v>25</v>
      </c>
      <c r="G130" s="24"/>
      <c r="H130" s="29"/>
      <c r="I130" s="164"/>
      <c r="J130" s="172"/>
      <c r="K130" s="172"/>
      <c r="L130" s="31"/>
      <c r="M130" s="17" t="s">
        <v>25</v>
      </c>
      <c r="O130" s="24"/>
      <c r="P130" s="38"/>
      <c r="Q130" s="31"/>
      <c r="R130" s="17"/>
    </row>
    <row r="131" spans="2:18" ht="12.75">
      <c r="B131" s="24"/>
      <c r="C131" s="158"/>
      <c r="D131" s="159"/>
      <c r="E131" s="17" t="s">
        <v>25</v>
      </c>
      <c r="G131" s="24"/>
      <c r="H131" s="29"/>
      <c r="I131" s="164"/>
      <c r="J131" s="172"/>
      <c r="K131" s="172"/>
      <c r="L131" s="31"/>
      <c r="M131" s="17" t="s">
        <v>25</v>
      </c>
      <c r="O131" s="24"/>
      <c r="P131" s="38"/>
      <c r="Q131" s="31"/>
      <c r="R131" s="17"/>
    </row>
    <row r="132" spans="2:18" ht="12.75">
      <c r="B132" s="24"/>
      <c r="C132" s="158"/>
      <c r="D132" s="159"/>
      <c r="E132" s="17" t="s">
        <v>25</v>
      </c>
      <c r="G132" s="24"/>
      <c r="H132" s="29"/>
      <c r="I132" s="164"/>
      <c r="J132" s="172"/>
      <c r="K132" s="172"/>
      <c r="L132" s="31"/>
      <c r="M132" s="17" t="s">
        <v>25</v>
      </c>
      <c r="O132" s="24"/>
      <c r="P132" s="38"/>
      <c r="Q132" s="31"/>
      <c r="R132" s="17"/>
    </row>
    <row r="133" spans="2:18" ht="12.75">
      <c r="B133" s="24"/>
      <c r="C133" s="158"/>
      <c r="D133" s="159"/>
      <c r="E133" s="17" t="s">
        <v>25</v>
      </c>
      <c r="G133" s="24"/>
      <c r="H133" s="29"/>
      <c r="I133" s="164"/>
      <c r="J133" s="172"/>
      <c r="K133" s="172"/>
      <c r="L133" s="31"/>
      <c r="M133" s="17" t="s">
        <v>25</v>
      </c>
      <c r="O133" s="24"/>
      <c r="P133" s="38"/>
      <c r="Q133" s="31"/>
      <c r="R133" s="17"/>
    </row>
    <row r="134" spans="2:18" ht="12.75">
      <c r="B134" s="24"/>
      <c r="C134" s="158"/>
      <c r="D134" s="159"/>
      <c r="E134" s="17" t="s">
        <v>25</v>
      </c>
      <c r="G134" s="24"/>
      <c r="H134" s="29"/>
      <c r="I134" s="164"/>
      <c r="J134" s="172"/>
      <c r="K134" s="172"/>
      <c r="L134" s="31"/>
      <c r="M134" s="17" t="s">
        <v>25</v>
      </c>
      <c r="O134" s="24"/>
      <c r="P134" s="38"/>
      <c r="Q134" s="31"/>
      <c r="R134" s="17"/>
    </row>
    <row r="135" spans="2:18" ht="12.75">
      <c r="B135" s="24"/>
      <c r="C135" s="158"/>
      <c r="D135" s="159"/>
      <c r="E135" s="17" t="s">
        <v>25</v>
      </c>
      <c r="G135" s="24"/>
      <c r="H135" s="29"/>
      <c r="I135" s="164"/>
      <c r="J135" s="172"/>
      <c r="K135" s="172"/>
      <c r="L135" s="31"/>
      <c r="M135" s="17" t="s">
        <v>25</v>
      </c>
      <c r="O135" s="24"/>
      <c r="P135" s="38"/>
      <c r="Q135" s="31"/>
      <c r="R135" s="17"/>
    </row>
    <row r="136" spans="2:18" ht="12.75">
      <c r="B136" s="24"/>
      <c r="C136" s="158"/>
      <c r="D136" s="159"/>
      <c r="E136" s="17" t="s">
        <v>25</v>
      </c>
      <c r="G136" s="24"/>
      <c r="H136" s="29"/>
      <c r="I136" s="164"/>
      <c r="J136" s="172"/>
      <c r="K136" s="172"/>
      <c r="L136" s="31"/>
      <c r="M136" s="17" t="s">
        <v>25</v>
      </c>
      <c r="O136" s="24"/>
      <c r="P136" s="38"/>
      <c r="Q136" s="31"/>
      <c r="R136" s="17"/>
    </row>
    <row r="137" spans="2:18" ht="12.75">
      <c r="B137" s="24"/>
      <c r="C137" s="158"/>
      <c r="D137" s="159"/>
      <c r="E137" s="17" t="s">
        <v>25</v>
      </c>
      <c r="G137" s="24"/>
      <c r="H137" s="29"/>
      <c r="I137" s="164"/>
      <c r="J137" s="172"/>
      <c r="K137" s="172"/>
      <c r="L137" s="31"/>
      <c r="M137" s="17" t="s">
        <v>25</v>
      </c>
      <c r="O137" s="24"/>
      <c r="P137" s="38"/>
      <c r="Q137" s="31"/>
      <c r="R137" s="17"/>
    </row>
    <row r="138" spans="2:18" ht="12.75">
      <c r="B138" s="24"/>
      <c r="C138" s="158"/>
      <c r="D138" s="159"/>
      <c r="E138" s="17" t="s">
        <v>25</v>
      </c>
      <c r="G138" s="24"/>
      <c r="H138" s="29"/>
      <c r="I138" s="164"/>
      <c r="J138" s="172"/>
      <c r="K138" s="172"/>
      <c r="L138" s="31"/>
      <c r="M138" s="17" t="s">
        <v>25</v>
      </c>
      <c r="O138" s="24"/>
      <c r="P138" s="38"/>
      <c r="Q138" s="31"/>
      <c r="R138" s="17"/>
    </row>
    <row r="139" spans="2:18" ht="12.75">
      <c r="B139" s="24"/>
      <c r="C139" s="158"/>
      <c r="D139" s="159"/>
      <c r="E139" s="17" t="s">
        <v>25</v>
      </c>
      <c r="G139" s="24"/>
      <c r="H139" s="29"/>
      <c r="I139" s="164"/>
      <c r="J139" s="172"/>
      <c r="K139" s="172"/>
      <c r="L139" s="31"/>
      <c r="M139" s="17" t="s">
        <v>25</v>
      </c>
      <c r="O139" s="24"/>
      <c r="P139" s="38"/>
      <c r="Q139" s="31"/>
      <c r="R139" s="17"/>
    </row>
    <row r="140" spans="2:18" ht="12.75">
      <c r="B140" s="24"/>
      <c r="C140" s="158"/>
      <c r="D140" s="159"/>
      <c r="E140" s="17" t="s">
        <v>25</v>
      </c>
      <c r="G140" s="24"/>
      <c r="H140" s="29"/>
      <c r="I140" s="164"/>
      <c r="J140" s="172"/>
      <c r="K140" s="172"/>
      <c r="L140" s="31"/>
      <c r="M140" s="17" t="s">
        <v>25</v>
      </c>
      <c r="O140" s="24"/>
      <c r="P140" s="38"/>
      <c r="Q140" s="31"/>
      <c r="R140" s="17"/>
    </row>
    <row r="141" spans="2:18" ht="12.75">
      <c r="B141" s="24"/>
      <c r="C141" s="158"/>
      <c r="D141" s="159"/>
      <c r="E141" s="17" t="s">
        <v>25</v>
      </c>
      <c r="G141" s="24"/>
      <c r="H141" s="29"/>
      <c r="I141" s="164"/>
      <c r="J141" s="172"/>
      <c r="K141" s="172"/>
      <c r="L141" s="31"/>
      <c r="M141" s="17" t="s">
        <v>25</v>
      </c>
      <c r="O141" s="24"/>
      <c r="P141" s="38"/>
      <c r="Q141" s="31"/>
      <c r="R141" s="17"/>
    </row>
    <row r="142" spans="2:18" ht="12.75">
      <c r="B142" s="24"/>
      <c r="C142" s="158"/>
      <c r="D142" s="159"/>
      <c r="E142" s="17" t="s">
        <v>25</v>
      </c>
      <c r="G142" s="24"/>
      <c r="H142" s="29"/>
      <c r="I142" s="164"/>
      <c r="J142" s="172"/>
      <c r="K142" s="172"/>
      <c r="L142" s="31"/>
      <c r="M142" s="17" t="s">
        <v>25</v>
      </c>
      <c r="O142" s="24"/>
      <c r="P142" s="38"/>
      <c r="Q142" s="31"/>
      <c r="R142" s="17"/>
    </row>
    <row r="143" spans="2:18" ht="12.75">
      <c r="B143" s="24"/>
      <c r="C143" s="158"/>
      <c r="D143" s="159"/>
      <c r="E143" s="17" t="s">
        <v>25</v>
      </c>
      <c r="G143" s="24"/>
      <c r="H143" s="29"/>
      <c r="I143" s="164"/>
      <c r="J143" s="172"/>
      <c r="K143" s="172"/>
      <c r="L143" s="31"/>
      <c r="M143" s="17" t="s">
        <v>25</v>
      </c>
      <c r="O143" s="24"/>
      <c r="P143" s="38"/>
      <c r="Q143" s="31"/>
      <c r="R143" s="17"/>
    </row>
    <row r="144" spans="2:18" ht="12.75">
      <c r="B144" s="24"/>
      <c r="C144" s="158"/>
      <c r="D144" s="159"/>
      <c r="E144" s="17" t="s">
        <v>25</v>
      </c>
      <c r="G144" s="24"/>
      <c r="H144" s="29"/>
      <c r="I144" s="164"/>
      <c r="J144" s="172"/>
      <c r="K144" s="172"/>
      <c r="L144" s="31"/>
      <c r="M144" s="17" t="s">
        <v>25</v>
      </c>
      <c r="O144" s="24"/>
      <c r="P144" s="38"/>
      <c r="Q144" s="31"/>
      <c r="R144" s="17"/>
    </row>
    <row r="145" spans="2:18" ht="12.75">
      <c r="B145" s="24"/>
      <c r="C145" s="158"/>
      <c r="D145" s="159"/>
      <c r="E145" s="17" t="s">
        <v>25</v>
      </c>
      <c r="G145" s="24"/>
      <c r="H145" s="29"/>
      <c r="I145" s="164"/>
      <c r="J145" s="172"/>
      <c r="K145" s="172"/>
      <c r="L145" s="31"/>
      <c r="M145" s="17" t="s">
        <v>25</v>
      </c>
      <c r="O145" s="24"/>
      <c r="P145" s="38"/>
      <c r="Q145" s="31"/>
      <c r="R145" s="17"/>
    </row>
    <row r="146" spans="2:18" ht="12.75">
      <c r="B146" s="24"/>
      <c r="C146" s="158"/>
      <c r="D146" s="159"/>
      <c r="E146" s="17" t="s">
        <v>25</v>
      </c>
      <c r="G146" s="24"/>
      <c r="H146" s="29"/>
      <c r="I146" s="164"/>
      <c r="J146" s="172"/>
      <c r="K146" s="172"/>
      <c r="L146" s="31"/>
      <c r="M146" s="17" t="s">
        <v>25</v>
      </c>
      <c r="O146" s="24"/>
      <c r="P146" s="38"/>
      <c r="Q146" s="31"/>
      <c r="R146" s="17"/>
    </row>
    <row r="147" spans="2:18" ht="12.75">
      <c r="B147" s="24"/>
      <c r="C147" s="158"/>
      <c r="D147" s="159"/>
      <c r="E147" s="17" t="s">
        <v>25</v>
      </c>
      <c r="G147" s="24"/>
      <c r="H147" s="29"/>
      <c r="I147" s="164"/>
      <c r="J147" s="172"/>
      <c r="K147" s="172"/>
      <c r="L147" s="31"/>
      <c r="M147" s="17" t="s">
        <v>25</v>
      </c>
      <c r="O147" s="24"/>
      <c r="P147" s="38"/>
      <c r="Q147" s="31"/>
      <c r="R147" s="17"/>
    </row>
    <row r="148" spans="2:18" ht="12.75">
      <c r="B148" s="24"/>
      <c r="C148" s="158"/>
      <c r="D148" s="159"/>
      <c r="E148" s="17" t="s">
        <v>25</v>
      </c>
      <c r="G148" s="24"/>
      <c r="H148" s="29"/>
      <c r="I148" s="164"/>
      <c r="J148" s="172"/>
      <c r="K148" s="172"/>
      <c r="L148" s="31"/>
      <c r="M148" s="17" t="s">
        <v>25</v>
      </c>
      <c r="O148" s="24"/>
      <c r="P148" s="38"/>
      <c r="Q148" s="31"/>
      <c r="R148" s="17"/>
    </row>
    <row r="149" spans="2:18" ht="12.75">
      <c r="B149" s="24"/>
      <c r="C149" s="158"/>
      <c r="D149" s="159"/>
      <c r="E149" s="17" t="s">
        <v>25</v>
      </c>
      <c r="G149" s="24"/>
      <c r="H149" s="29"/>
      <c r="I149" s="164"/>
      <c r="J149" s="172"/>
      <c r="K149" s="172"/>
      <c r="L149" s="31"/>
      <c r="M149" s="17" t="s">
        <v>25</v>
      </c>
      <c r="O149" s="24"/>
      <c r="P149" s="38"/>
      <c r="Q149" s="31"/>
      <c r="R149" s="17"/>
    </row>
    <row r="150" spans="2:18" ht="12.75">
      <c r="B150" s="24"/>
      <c r="C150" s="158"/>
      <c r="D150" s="159"/>
      <c r="E150" s="17" t="s">
        <v>25</v>
      </c>
      <c r="G150" s="24"/>
      <c r="H150" s="29"/>
      <c r="I150" s="164"/>
      <c r="J150" s="172"/>
      <c r="K150" s="172"/>
      <c r="L150" s="31"/>
      <c r="M150" s="17" t="s">
        <v>25</v>
      </c>
      <c r="O150" s="24"/>
      <c r="P150" s="38"/>
      <c r="Q150" s="31"/>
      <c r="R150" s="17"/>
    </row>
    <row r="151" spans="2:18" ht="12.75">
      <c r="B151" s="24"/>
      <c r="C151" s="158"/>
      <c r="D151" s="159"/>
      <c r="E151" s="17" t="s">
        <v>25</v>
      </c>
      <c r="G151" s="24"/>
      <c r="H151" s="29"/>
      <c r="I151" s="164"/>
      <c r="J151" s="172"/>
      <c r="K151" s="172"/>
      <c r="L151" s="31"/>
      <c r="M151" s="17" t="s">
        <v>25</v>
      </c>
      <c r="O151" s="24"/>
      <c r="P151" s="38"/>
      <c r="Q151" s="31"/>
      <c r="R151" s="17"/>
    </row>
    <row r="152" spans="2:18" ht="12.75">
      <c r="B152" s="24"/>
      <c r="C152" s="158"/>
      <c r="D152" s="159"/>
      <c r="E152" s="17" t="s">
        <v>25</v>
      </c>
      <c r="G152" s="24"/>
      <c r="H152" s="29"/>
      <c r="I152" s="164"/>
      <c r="J152" s="172"/>
      <c r="K152" s="172"/>
      <c r="L152" s="31"/>
      <c r="M152" s="17" t="s">
        <v>25</v>
      </c>
      <c r="O152" s="24"/>
      <c r="P152" s="38"/>
      <c r="Q152" s="31"/>
      <c r="R152" s="17"/>
    </row>
    <row r="153" spans="2:18" ht="12.75">
      <c r="B153" s="24"/>
      <c r="C153" s="158"/>
      <c r="D153" s="159"/>
      <c r="E153" s="17" t="s">
        <v>25</v>
      </c>
      <c r="G153" s="24"/>
      <c r="H153" s="29"/>
      <c r="I153" s="164"/>
      <c r="J153" s="172"/>
      <c r="K153" s="172"/>
      <c r="L153" s="31"/>
      <c r="M153" s="17" t="s">
        <v>25</v>
      </c>
      <c r="O153" s="24"/>
      <c r="P153" s="38"/>
      <c r="Q153" s="31"/>
      <c r="R153" s="17"/>
    </row>
    <row r="154" spans="2:18" ht="12.75">
      <c r="B154" s="24"/>
      <c r="C154" s="158"/>
      <c r="D154" s="159"/>
      <c r="E154" s="17" t="s">
        <v>25</v>
      </c>
      <c r="G154" s="24"/>
      <c r="H154" s="29"/>
      <c r="I154" s="164"/>
      <c r="J154" s="172"/>
      <c r="K154" s="172"/>
      <c r="L154" s="31"/>
      <c r="M154" s="17" t="s">
        <v>25</v>
      </c>
      <c r="O154" s="24"/>
      <c r="P154" s="38"/>
      <c r="Q154" s="31"/>
      <c r="R154" s="17"/>
    </row>
    <row r="155" spans="2:18" ht="12.75">
      <c r="B155" s="24"/>
      <c r="C155" s="158"/>
      <c r="D155" s="159"/>
      <c r="E155" s="17" t="s">
        <v>25</v>
      </c>
      <c r="G155" s="24"/>
      <c r="H155" s="29"/>
      <c r="I155" s="164"/>
      <c r="J155" s="172"/>
      <c r="K155" s="172"/>
      <c r="L155" s="31"/>
      <c r="M155" s="17" t="s">
        <v>25</v>
      </c>
      <c r="O155" s="24"/>
      <c r="P155" s="38"/>
      <c r="Q155" s="31"/>
      <c r="R155" s="17"/>
    </row>
    <row r="156" spans="2:18" ht="12.75">
      <c r="B156" s="24"/>
      <c r="C156" s="158"/>
      <c r="D156" s="159"/>
      <c r="E156" s="17" t="s">
        <v>25</v>
      </c>
      <c r="G156" s="24"/>
      <c r="H156" s="29"/>
      <c r="I156" s="164"/>
      <c r="J156" s="172"/>
      <c r="K156" s="172"/>
      <c r="L156" s="31"/>
      <c r="M156" s="17" t="s">
        <v>25</v>
      </c>
      <c r="O156" s="24"/>
      <c r="P156" s="38"/>
      <c r="Q156" s="31"/>
      <c r="R156" s="17"/>
    </row>
    <row r="157" spans="2:18" ht="12.75">
      <c r="B157" s="24"/>
      <c r="C157" s="158"/>
      <c r="D157" s="159"/>
      <c r="E157" s="17" t="s">
        <v>25</v>
      </c>
      <c r="G157" s="24"/>
      <c r="H157" s="29"/>
      <c r="I157" s="164"/>
      <c r="J157" s="172"/>
      <c r="K157" s="172"/>
      <c r="L157" s="31"/>
      <c r="M157" s="17" t="s">
        <v>25</v>
      </c>
      <c r="O157" s="24"/>
      <c r="P157" s="38"/>
      <c r="Q157" s="31"/>
      <c r="R157" s="17"/>
    </row>
    <row r="158" spans="2:18" ht="12.75">
      <c r="B158" s="24"/>
      <c r="C158" s="158"/>
      <c r="D158" s="159"/>
      <c r="E158" s="17" t="s">
        <v>25</v>
      </c>
      <c r="G158" s="24"/>
      <c r="H158" s="29"/>
      <c r="I158" s="164"/>
      <c r="J158" s="172"/>
      <c r="K158" s="172"/>
      <c r="L158" s="31"/>
      <c r="M158" s="17" t="s">
        <v>25</v>
      </c>
      <c r="O158" s="24"/>
      <c r="P158" s="38"/>
      <c r="Q158" s="31"/>
      <c r="R158" s="17"/>
    </row>
    <row r="159" spans="2:18" ht="12.75">
      <c r="B159" s="24"/>
      <c r="C159" s="158"/>
      <c r="D159" s="159"/>
      <c r="E159" s="17" t="s">
        <v>25</v>
      </c>
      <c r="G159" s="24"/>
      <c r="H159" s="29"/>
      <c r="I159" s="164"/>
      <c r="J159" s="172"/>
      <c r="K159" s="172"/>
      <c r="L159" s="31"/>
      <c r="M159" s="17" t="s">
        <v>25</v>
      </c>
      <c r="O159" s="24"/>
      <c r="P159" s="38"/>
      <c r="Q159" s="31"/>
      <c r="R159" s="17"/>
    </row>
    <row r="160" spans="2:18" ht="12.75">
      <c r="B160" s="24"/>
      <c r="C160" s="158"/>
      <c r="D160" s="159"/>
      <c r="E160" s="17" t="s">
        <v>25</v>
      </c>
      <c r="G160" s="24"/>
      <c r="H160" s="29"/>
      <c r="I160" s="164"/>
      <c r="J160" s="172"/>
      <c r="K160" s="172"/>
      <c r="L160" s="31"/>
      <c r="M160" s="17" t="s">
        <v>25</v>
      </c>
      <c r="O160" s="24"/>
      <c r="P160" s="38"/>
      <c r="Q160" s="31"/>
      <c r="R160" s="17"/>
    </row>
    <row r="161" spans="2:18" ht="12.75">
      <c r="B161" s="24"/>
      <c r="C161" s="158"/>
      <c r="D161" s="159"/>
      <c r="E161" s="17" t="s">
        <v>25</v>
      </c>
      <c r="G161" s="24"/>
      <c r="H161" s="29"/>
      <c r="I161" s="164"/>
      <c r="J161" s="172"/>
      <c r="K161" s="172"/>
      <c r="L161" s="31"/>
      <c r="M161" s="17" t="s">
        <v>25</v>
      </c>
      <c r="O161" s="24"/>
      <c r="P161" s="38"/>
      <c r="Q161" s="31"/>
      <c r="R161" s="17"/>
    </row>
    <row r="162" spans="2:18" ht="12.75">
      <c r="B162" s="24"/>
      <c r="C162" s="158"/>
      <c r="D162" s="159"/>
      <c r="E162" s="17" t="s">
        <v>25</v>
      </c>
      <c r="G162" s="24"/>
      <c r="H162" s="29"/>
      <c r="I162" s="164"/>
      <c r="J162" s="172"/>
      <c r="K162" s="172"/>
      <c r="L162" s="31"/>
      <c r="M162" s="17" t="s">
        <v>25</v>
      </c>
      <c r="O162" s="24"/>
      <c r="P162" s="38"/>
      <c r="Q162" s="31"/>
      <c r="R162" s="17"/>
    </row>
    <row r="163" spans="2:18" ht="12.75">
      <c r="B163" s="24"/>
      <c r="C163" s="158"/>
      <c r="D163" s="159"/>
      <c r="E163" s="17" t="s">
        <v>25</v>
      </c>
      <c r="G163" s="24"/>
      <c r="H163" s="29"/>
      <c r="I163" s="164"/>
      <c r="J163" s="172"/>
      <c r="K163" s="172"/>
      <c r="L163" s="31"/>
      <c r="M163" s="17" t="s">
        <v>25</v>
      </c>
      <c r="O163" s="24"/>
      <c r="P163" s="38"/>
      <c r="Q163" s="31"/>
      <c r="R163" s="17"/>
    </row>
    <row r="164" spans="2:18" ht="12.75">
      <c r="B164" s="24"/>
      <c r="C164" s="158"/>
      <c r="D164" s="159"/>
      <c r="E164" s="17" t="s">
        <v>25</v>
      </c>
      <c r="G164" s="24"/>
      <c r="H164" s="29"/>
      <c r="I164" s="164"/>
      <c r="J164" s="172"/>
      <c r="K164" s="172"/>
      <c r="L164" s="31"/>
      <c r="M164" s="17" t="s">
        <v>25</v>
      </c>
      <c r="O164" s="24"/>
      <c r="P164" s="38"/>
      <c r="Q164" s="31"/>
      <c r="R164" s="17"/>
    </row>
    <row r="165" spans="2:18" ht="12.75">
      <c r="B165" s="24"/>
      <c r="C165" s="158"/>
      <c r="D165" s="159"/>
      <c r="E165" s="17" t="s">
        <v>25</v>
      </c>
      <c r="G165" s="24"/>
      <c r="H165" s="29"/>
      <c r="I165" s="164"/>
      <c r="J165" s="172"/>
      <c r="K165" s="172"/>
      <c r="L165" s="31"/>
      <c r="M165" s="17" t="s">
        <v>25</v>
      </c>
      <c r="O165" s="24"/>
      <c r="P165" s="38"/>
      <c r="Q165" s="31"/>
      <c r="R165" s="17"/>
    </row>
    <row r="166" spans="2:18" ht="12.75">
      <c r="B166" s="24"/>
      <c r="C166" s="158"/>
      <c r="D166" s="159"/>
      <c r="E166" s="17" t="s">
        <v>25</v>
      </c>
      <c r="G166" s="24"/>
      <c r="H166" s="29"/>
      <c r="I166" s="164"/>
      <c r="J166" s="172"/>
      <c r="K166" s="172"/>
      <c r="L166" s="31"/>
      <c r="M166" s="17" t="s">
        <v>25</v>
      </c>
      <c r="O166" s="24"/>
      <c r="P166" s="38"/>
      <c r="Q166" s="31"/>
      <c r="R166" s="17"/>
    </row>
    <row r="167" spans="2:18" ht="12.75">
      <c r="B167" s="24"/>
      <c r="C167" s="158"/>
      <c r="D167" s="159"/>
      <c r="E167" s="17" t="s">
        <v>25</v>
      </c>
      <c r="G167" s="24"/>
      <c r="H167" s="29"/>
      <c r="I167" s="164"/>
      <c r="J167" s="172"/>
      <c r="K167" s="172"/>
      <c r="L167" s="31"/>
      <c r="M167" s="17" t="s">
        <v>25</v>
      </c>
      <c r="O167" s="24"/>
      <c r="P167" s="38"/>
      <c r="Q167" s="31"/>
      <c r="R167" s="17"/>
    </row>
    <row r="168" spans="2:18" ht="12.75">
      <c r="B168" s="24"/>
      <c r="C168" s="158"/>
      <c r="D168" s="159"/>
      <c r="E168" s="17" t="s">
        <v>25</v>
      </c>
      <c r="G168" s="24"/>
      <c r="H168" s="29"/>
      <c r="I168" s="164"/>
      <c r="J168" s="172"/>
      <c r="K168" s="172"/>
      <c r="L168" s="31"/>
      <c r="M168" s="17" t="s">
        <v>25</v>
      </c>
      <c r="O168" s="24"/>
      <c r="P168" s="38"/>
      <c r="Q168" s="31"/>
      <c r="R168" s="17"/>
    </row>
    <row r="169" spans="2:18" ht="12.75">
      <c r="B169" s="24"/>
      <c r="C169" s="158"/>
      <c r="D169" s="159"/>
      <c r="E169" s="17" t="s">
        <v>25</v>
      </c>
      <c r="G169" s="24"/>
      <c r="H169" s="29"/>
      <c r="I169" s="164"/>
      <c r="J169" s="172"/>
      <c r="K169" s="172"/>
      <c r="L169" s="31"/>
      <c r="M169" s="17" t="s">
        <v>25</v>
      </c>
      <c r="O169" s="24"/>
      <c r="P169" s="38"/>
      <c r="Q169" s="30"/>
      <c r="R169" s="17"/>
    </row>
    <row r="170" spans="2:18" ht="13.5" thickBot="1">
      <c r="B170" s="24"/>
      <c r="C170" s="158"/>
      <c r="D170" s="159"/>
      <c r="E170" s="17" t="s">
        <v>25</v>
      </c>
      <c r="G170" s="24"/>
      <c r="H170" s="29"/>
      <c r="I170" s="164"/>
      <c r="J170" s="172"/>
      <c r="K170" s="172"/>
      <c r="L170" s="31"/>
      <c r="M170" s="17" t="s">
        <v>25</v>
      </c>
      <c r="O170" s="24"/>
      <c r="P170" s="39"/>
      <c r="Q170" s="33"/>
      <c r="R170" s="17"/>
    </row>
    <row r="171" spans="2:18" ht="13.5" thickBot="1">
      <c r="B171" s="24"/>
      <c r="C171" s="158"/>
      <c r="D171" s="159"/>
      <c r="E171" s="17" t="s">
        <v>25</v>
      </c>
      <c r="G171" s="24"/>
      <c r="H171" s="29"/>
      <c r="I171" s="164"/>
      <c r="J171" s="172"/>
      <c r="K171" s="172"/>
      <c r="L171" s="31"/>
      <c r="M171" s="17" t="s">
        <v>25</v>
      </c>
      <c r="O171" s="34"/>
      <c r="P171" s="35"/>
      <c r="Q171" s="35"/>
      <c r="R171" s="18"/>
    </row>
    <row r="172" spans="2:13" ht="12.75">
      <c r="B172" s="24"/>
      <c r="C172" s="158"/>
      <c r="D172" s="159"/>
      <c r="E172" s="17" t="s">
        <v>25</v>
      </c>
      <c r="G172" s="24"/>
      <c r="H172" s="29"/>
      <c r="I172" s="164"/>
      <c r="J172" s="172"/>
      <c r="K172" s="172"/>
      <c r="L172" s="31"/>
      <c r="M172" s="17" t="s">
        <v>25</v>
      </c>
    </row>
    <row r="173" spans="2:13" ht="12.75">
      <c r="B173" s="24"/>
      <c r="C173" s="158"/>
      <c r="D173" s="159"/>
      <c r="E173" s="17" t="s">
        <v>25</v>
      </c>
      <c r="G173" s="24"/>
      <c r="H173" s="29"/>
      <c r="I173" s="164"/>
      <c r="J173" s="172"/>
      <c r="K173" s="172"/>
      <c r="L173" s="31"/>
      <c r="M173" s="17" t="s">
        <v>25</v>
      </c>
    </row>
    <row r="174" spans="2:13" ht="12.75">
      <c r="B174" s="24"/>
      <c r="C174" s="158"/>
      <c r="D174" s="159"/>
      <c r="E174" s="17" t="s">
        <v>25</v>
      </c>
      <c r="G174" s="24"/>
      <c r="H174" s="29"/>
      <c r="I174" s="164"/>
      <c r="J174" s="172"/>
      <c r="K174" s="172"/>
      <c r="L174" s="31"/>
      <c r="M174" s="17" t="s">
        <v>25</v>
      </c>
    </row>
    <row r="175" spans="2:13" ht="12.75">
      <c r="B175" s="24"/>
      <c r="C175" s="158"/>
      <c r="D175" s="159"/>
      <c r="E175" s="17" t="s">
        <v>25</v>
      </c>
      <c r="G175" s="24"/>
      <c r="H175" s="29"/>
      <c r="I175" s="164"/>
      <c r="J175" s="172"/>
      <c r="K175" s="172"/>
      <c r="L175" s="31"/>
      <c r="M175" s="17" t="s">
        <v>25</v>
      </c>
    </row>
    <row r="176" spans="2:13" ht="12.75">
      <c r="B176" s="24"/>
      <c r="C176" s="158"/>
      <c r="D176" s="159"/>
      <c r="E176" s="17" t="s">
        <v>25</v>
      </c>
      <c r="G176" s="24"/>
      <c r="H176" s="29"/>
      <c r="I176" s="164"/>
      <c r="J176" s="172"/>
      <c r="K176" s="172"/>
      <c r="L176" s="31"/>
      <c r="M176" s="17" t="s">
        <v>25</v>
      </c>
    </row>
    <row r="177" spans="2:13" ht="12.75">
      <c r="B177" s="24"/>
      <c r="C177" s="158"/>
      <c r="D177" s="159"/>
      <c r="E177" s="17" t="s">
        <v>25</v>
      </c>
      <c r="G177" s="24"/>
      <c r="H177" s="29"/>
      <c r="I177" s="164"/>
      <c r="J177" s="172"/>
      <c r="K177" s="172"/>
      <c r="L177" s="31"/>
      <c r="M177" s="17" t="s">
        <v>25</v>
      </c>
    </row>
    <row r="178" spans="2:13" ht="12.75">
      <c r="B178" s="24"/>
      <c r="C178" s="158"/>
      <c r="D178" s="159"/>
      <c r="E178" s="17" t="s">
        <v>25</v>
      </c>
      <c r="G178" s="24"/>
      <c r="H178" s="29"/>
      <c r="I178" s="164"/>
      <c r="J178" s="172"/>
      <c r="K178" s="172"/>
      <c r="L178" s="31"/>
      <c r="M178" s="17" t="s">
        <v>25</v>
      </c>
    </row>
    <row r="179" spans="2:13" ht="12.75">
      <c r="B179" s="24"/>
      <c r="C179" s="158"/>
      <c r="D179" s="159"/>
      <c r="E179" s="17" t="s">
        <v>25</v>
      </c>
      <c r="G179" s="24"/>
      <c r="H179" s="29"/>
      <c r="I179" s="164"/>
      <c r="J179" s="172"/>
      <c r="K179" s="172"/>
      <c r="L179" s="31"/>
      <c r="M179" s="17" t="s">
        <v>25</v>
      </c>
    </row>
    <row r="180" spans="2:13" ht="12.75">
      <c r="B180" s="24"/>
      <c r="C180" s="158"/>
      <c r="D180" s="159"/>
      <c r="E180" s="17" t="s">
        <v>25</v>
      </c>
      <c r="G180" s="24"/>
      <c r="H180" s="29"/>
      <c r="I180" s="164"/>
      <c r="J180" s="172"/>
      <c r="K180" s="172"/>
      <c r="L180" s="31"/>
      <c r="M180" s="17" t="s">
        <v>25</v>
      </c>
    </row>
    <row r="181" spans="2:13" ht="12.75">
      <c r="B181" s="24"/>
      <c r="C181" s="158"/>
      <c r="D181" s="159"/>
      <c r="E181" s="17" t="s">
        <v>25</v>
      </c>
      <c r="G181" s="24"/>
      <c r="H181" s="29"/>
      <c r="I181" s="164"/>
      <c r="J181" s="172"/>
      <c r="K181" s="172"/>
      <c r="L181" s="31"/>
      <c r="M181" s="17" t="s">
        <v>25</v>
      </c>
    </row>
    <row r="182" spans="2:13" ht="12.75">
      <c r="B182" s="24"/>
      <c r="C182" s="158"/>
      <c r="D182" s="159"/>
      <c r="E182" s="17" t="s">
        <v>25</v>
      </c>
      <c r="G182" s="24"/>
      <c r="H182" s="29"/>
      <c r="I182" s="164"/>
      <c r="J182" s="172"/>
      <c r="K182" s="172"/>
      <c r="L182" s="31"/>
      <c r="M182" s="17" t="s">
        <v>25</v>
      </c>
    </row>
    <row r="183" spans="2:13" ht="12.75">
      <c r="B183" s="24"/>
      <c r="C183" s="158"/>
      <c r="D183" s="159"/>
      <c r="E183" s="17" t="s">
        <v>25</v>
      </c>
      <c r="G183" s="24"/>
      <c r="H183" s="29"/>
      <c r="I183" s="164"/>
      <c r="J183" s="172"/>
      <c r="K183" s="172"/>
      <c r="L183" s="31"/>
      <c r="M183" s="17" t="s">
        <v>25</v>
      </c>
    </row>
    <row r="184" spans="2:13" ht="12.75">
      <c r="B184" s="24"/>
      <c r="C184" s="158"/>
      <c r="D184" s="159"/>
      <c r="E184" s="17" t="s">
        <v>25</v>
      </c>
      <c r="G184" s="24"/>
      <c r="H184" s="29"/>
      <c r="I184" s="164"/>
      <c r="J184" s="172"/>
      <c r="K184" s="172"/>
      <c r="L184" s="31"/>
      <c r="M184" s="17" t="s">
        <v>25</v>
      </c>
    </row>
    <row r="185" spans="2:13" ht="12.75">
      <c r="B185" s="24"/>
      <c r="C185" s="158"/>
      <c r="D185" s="159"/>
      <c r="E185" s="17" t="s">
        <v>25</v>
      </c>
      <c r="G185" s="24"/>
      <c r="H185" s="29"/>
      <c r="I185" s="164"/>
      <c r="J185" s="172"/>
      <c r="K185" s="172"/>
      <c r="L185" s="31"/>
      <c r="M185" s="17" t="s">
        <v>25</v>
      </c>
    </row>
    <row r="186" spans="2:13" ht="12.75">
      <c r="B186" s="24"/>
      <c r="C186" s="158"/>
      <c r="D186" s="159"/>
      <c r="E186" s="17" t="s">
        <v>25</v>
      </c>
      <c r="G186" s="24"/>
      <c r="H186" s="29"/>
      <c r="I186" s="164"/>
      <c r="J186" s="172"/>
      <c r="K186" s="172"/>
      <c r="L186" s="31"/>
      <c r="M186" s="17" t="s">
        <v>25</v>
      </c>
    </row>
    <row r="187" spans="2:13" ht="12.75">
      <c r="B187" s="24"/>
      <c r="C187" s="158"/>
      <c r="D187" s="159"/>
      <c r="E187" s="17" t="s">
        <v>25</v>
      </c>
      <c r="G187" s="24"/>
      <c r="H187" s="29"/>
      <c r="I187" s="164"/>
      <c r="J187" s="172"/>
      <c r="K187" s="172"/>
      <c r="L187" s="31"/>
      <c r="M187" s="17" t="s">
        <v>25</v>
      </c>
    </row>
    <row r="188" spans="2:13" ht="12.75">
      <c r="B188" s="24"/>
      <c r="C188" s="158"/>
      <c r="D188" s="159"/>
      <c r="E188" s="17" t="s">
        <v>25</v>
      </c>
      <c r="G188" s="24"/>
      <c r="H188" s="29"/>
      <c r="I188" s="164"/>
      <c r="J188" s="172"/>
      <c r="K188" s="172"/>
      <c r="L188" s="31"/>
      <c r="M188" s="17" t="s">
        <v>25</v>
      </c>
    </row>
    <row r="189" spans="2:13" ht="12.75">
      <c r="B189" s="24"/>
      <c r="C189" s="158"/>
      <c r="D189" s="159"/>
      <c r="E189" s="17" t="s">
        <v>25</v>
      </c>
      <c r="G189" s="24"/>
      <c r="H189" s="29"/>
      <c r="I189" s="164"/>
      <c r="J189" s="172"/>
      <c r="K189" s="172"/>
      <c r="L189" s="31"/>
      <c r="M189" s="17" t="s">
        <v>25</v>
      </c>
    </row>
    <row r="190" spans="2:13" ht="12.75">
      <c r="B190" s="24"/>
      <c r="C190" s="158"/>
      <c r="D190" s="159"/>
      <c r="E190" s="17" t="s">
        <v>25</v>
      </c>
      <c r="G190" s="24"/>
      <c r="H190" s="29"/>
      <c r="I190" s="164"/>
      <c r="J190" s="172"/>
      <c r="K190" s="172"/>
      <c r="L190" s="31"/>
      <c r="M190" s="17" t="s">
        <v>25</v>
      </c>
    </row>
    <row r="191" spans="2:13" ht="12.75">
      <c r="B191" s="24"/>
      <c r="C191" s="158"/>
      <c r="D191" s="159"/>
      <c r="E191" s="17" t="s">
        <v>25</v>
      </c>
      <c r="G191" s="24"/>
      <c r="H191" s="29"/>
      <c r="I191" s="164"/>
      <c r="J191" s="172"/>
      <c r="K191" s="172"/>
      <c r="L191" s="31"/>
      <c r="M191" s="17" t="s">
        <v>25</v>
      </c>
    </row>
    <row r="192" spans="2:13" ht="12.75">
      <c r="B192" s="24"/>
      <c r="C192" s="158"/>
      <c r="D192" s="159"/>
      <c r="E192" s="17" t="s">
        <v>25</v>
      </c>
      <c r="G192" s="24"/>
      <c r="H192" s="29"/>
      <c r="I192" s="164"/>
      <c r="J192" s="172"/>
      <c r="K192" s="172"/>
      <c r="L192" s="31"/>
      <c r="M192" s="17" t="s">
        <v>25</v>
      </c>
    </row>
    <row r="193" spans="2:13" ht="12.75">
      <c r="B193" s="24"/>
      <c r="C193" s="158"/>
      <c r="D193" s="159"/>
      <c r="E193" s="17" t="s">
        <v>25</v>
      </c>
      <c r="G193" s="24"/>
      <c r="H193" s="29"/>
      <c r="I193" s="164"/>
      <c r="J193" s="172"/>
      <c r="K193" s="172"/>
      <c r="L193" s="31"/>
      <c r="M193" s="17" t="s">
        <v>25</v>
      </c>
    </row>
    <row r="194" spans="2:13" ht="12.75">
      <c r="B194" s="24"/>
      <c r="C194" s="158"/>
      <c r="D194" s="159"/>
      <c r="E194" s="17" t="s">
        <v>25</v>
      </c>
      <c r="G194" s="24"/>
      <c r="H194" s="29"/>
      <c r="I194" s="164"/>
      <c r="J194" s="172"/>
      <c r="K194" s="172"/>
      <c r="L194" s="31"/>
      <c r="M194" s="17" t="s">
        <v>25</v>
      </c>
    </row>
    <row r="195" spans="2:13" ht="12.75">
      <c r="B195" s="24"/>
      <c r="C195" s="158"/>
      <c r="D195" s="159"/>
      <c r="E195" s="17" t="s">
        <v>25</v>
      </c>
      <c r="G195" s="24"/>
      <c r="H195" s="29"/>
      <c r="I195" s="164"/>
      <c r="J195" s="172"/>
      <c r="K195" s="172"/>
      <c r="L195" s="31"/>
      <c r="M195" s="17" t="s">
        <v>25</v>
      </c>
    </row>
    <row r="196" spans="2:13" ht="12.75">
      <c r="B196" s="24"/>
      <c r="C196" s="158"/>
      <c r="D196" s="159"/>
      <c r="E196" s="17" t="s">
        <v>25</v>
      </c>
      <c r="G196" s="24"/>
      <c r="H196" s="29"/>
      <c r="I196" s="164"/>
      <c r="J196" s="172"/>
      <c r="K196" s="172"/>
      <c r="L196" s="31"/>
      <c r="M196" s="17" t="s">
        <v>25</v>
      </c>
    </row>
    <row r="197" spans="2:13" ht="12.75">
      <c r="B197" s="24"/>
      <c r="C197" s="158"/>
      <c r="D197" s="159"/>
      <c r="E197" s="17" t="s">
        <v>25</v>
      </c>
      <c r="G197" s="24"/>
      <c r="H197" s="29"/>
      <c r="I197" s="164"/>
      <c r="J197" s="172"/>
      <c r="K197" s="172"/>
      <c r="L197" s="31"/>
      <c r="M197" s="17" t="s">
        <v>25</v>
      </c>
    </row>
    <row r="198" spans="2:13" ht="12.75">
      <c r="B198" s="24"/>
      <c r="C198" s="158"/>
      <c r="D198" s="159"/>
      <c r="E198" s="17" t="s">
        <v>25</v>
      </c>
      <c r="G198" s="24"/>
      <c r="H198" s="29"/>
      <c r="I198" s="164"/>
      <c r="J198" s="172"/>
      <c r="K198" s="172"/>
      <c r="L198" s="31"/>
      <c r="M198" s="17" t="s">
        <v>25</v>
      </c>
    </row>
    <row r="199" spans="2:13" ht="12.75">
      <c r="B199" s="24"/>
      <c r="C199" s="158"/>
      <c r="D199" s="159"/>
      <c r="E199" s="17" t="s">
        <v>25</v>
      </c>
      <c r="G199" s="24"/>
      <c r="H199" s="29"/>
      <c r="I199" s="164"/>
      <c r="J199" s="172"/>
      <c r="K199" s="172"/>
      <c r="L199" s="31"/>
      <c r="M199" s="17" t="s">
        <v>25</v>
      </c>
    </row>
    <row r="200" spans="2:13" ht="12.75">
      <c r="B200" s="24"/>
      <c r="C200" s="158"/>
      <c r="D200" s="159"/>
      <c r="E200" s="17" t="s">
        <v>25</v>
      </c>
      <c r="G200" s="24"/>
      <c r="H200" s="29"/>
      <c r="I200" s="164"/>
      <c r="J200" s="172"/>
      <c r="K200" s="172"/>
      <c r="L200" s="31"/>
      <c r="M200" s="17" t="s">
        <v>25</v>
      </c>
    </row>
    <row r="201" spans="2:13" ht="12.75">
      <c r="B201" s="24"/>
      <c r="C201" s="158"/>
      <c r="D201" s="159"/>
      <c r="E201" s="17" t="s">
        <v>25</v>
      </c>
      <c r="G201" s="24"/>
      <c r="H201" s="29"/>
      <c r="I201" s="164"/>
      <c r="J201" s="172"/>
      <c r="K201" s="172"/>
      <c r="L201" s="31"/>
      <c r="M201" s="17" t="s">
        <v>25</v>
      </c>
    </row>
    <row r="202" spans="2:13" ht="12.75">
      <c r="B202" s="24"/>
      <c r="C202" s="158"/>
      <c r="D202" s="159"/>
      <c r="E202" s="17" t="s">
        <v>25</v>
      </c>
      <c r="G202" s="24"/>
      <c r="H202" s="29"/>
      <c r="I202" s="164"/>
      <c r="J202" s="172"/>
      <c r="K202" s="172"/>
      <c r="L202" s="31"/>
      <c r="M202" s="17" t="s">
        <v>25</v>
      </c>
    </row>
    <row r="203" spans="2:13" ht="12.75">
      <c r="B203" s="24"/>
      <c r="C203" s="158"/>
      <c r="D203" s="159"/>
      <c r="E203" s="17" t="s">
        <v>25</v>
      </c>
      <c r="G203" s="24"/>
      <c r="H203" s="29"/>
      <c r="I203" s="164"/>
      <c r="J203" s="172"/>
      <c r="K203" s="172"/>
      <c r="L203" s="31"/>
      <c r="M203" s="17" t="s">
        <v>25</v>
      </c>
    </row>
    <row r="204" spans="2:13" ht="12.75">
      <c r="B204" s="24"/>
      <c r="C204" s="158"/>
      <c r="D204" s="159"/>
      <c r="E204" s="17" t="s">
        <v>25</v>
      </c>
      <c r="G204" s="24"/>
      <c r="H204" s="29"/>
      <c r="I204" s="164"/>
      <c r="J204" s="172"/>
      <c r="K204" s="172"/>
      <c r="L204" s="31"/>
      <c r="M204" s="17" t="s">
        <v>25</v>
      </c>
    </row>
    <row r="205" spans="2:13" ht="12.75">
      <c r="B205" s="24"/>
      <c r="C205" s="158"/>
      <c r="D205" s="159"/>
      <c r="E205" s="17" t="s">
        <v>25</v>
      </c>
      <c r="G205" s="24"/>
      <c r="H205" s="29"/>
      <c r="I205" s="164"/>
      <c r="J205" s="172"/>
      <c r="K205" s="172"/>
      <c r="L205" s="31"/>
      <c r="M205" s="17" t="s">
        <v>25</v>
      </c>
    </row>
    <row r="206" spans="2:13" ht="12.75">
      <c r="B206" s="24"/>
      <c r="C206" s="158"/>
      <c r="D206" s="159"/>
      <c r="E206" s="17" t="s">
        <v>25</v>
      </c>
      <c r="G206" s="24"/>
      <c r="H206" s="29"/>
      <c r="I206" s="164"/>
      <c r="J206" s="172"/>
      <c r="K206" s="172"/>
      <c r="L206" s="31"/>
      <c r="M206" s="17" t="s">
        <v>25</v>
      </c>
    </row>
    <row r="207" spans="2:13" ht="12.75">
      <c r="B207" s="24"/>
      <c r="C207" s="158"/>
      <c r="D207" s="159"/>
      <c r="E207" s="17" t="s">
        <v>25</v>
      </c>
      <c r="G207" s="24"/>
      <c r="H207" s="29"/>
      <c r="I207" s="164"/>
      <c r="J207" s="172"/>
      <c r="K207" s="172"/>
      <c r="L207" s="31"/>
      <c r="M207" s="17" t="s">
        <v>25</v>
      </c>
    </row>
    <row r="208" spans="2:13" ht="12.75">
      <c r="B208" s="24"/>
      <c r="C208" s="158"/>
      <c r="D208" s="159"/>
      <c r="E208" s="17" t="s">
        <v>25</v>
      </c>
      <c r="G208" s="24"/>
      <c r="H208" s="29"/>
      <c r="I208" s="164"/>
      <c r="J208" s="172"/>
      <c r="K208" s="172"/>
      <c r="L208" s="31"/>
      <c r="M208" s="17" t="s">
        <v>25</v>
      </c>
    </row>
    <row r="209" spans="2:13" ht="12.75">
      <c r="B209" s="24"/>
      <c r="C209" s="158"/>
      <c r="D209" s="159"/>
      <c r="E209" s="17" t="s">
        <v>25</v>
      </c>
      <c r="G209" s="24"/>
      <c r="H209" s="29"/>
      <c r="I209" s="164"/>
      <c r="J209" s="172"/>
      <c r="K209" s="172"/>
      <c r="L209" s="31"/>
      <c r="M209" s="17" t="s">
        <v>25</v>
      </c>
    </row>
    <row r="210" spans="2:13" ht="12.75">
      <c r="B210" s="24"/>
      <c r="C210" s="158"/>
      <c r="D210" s="159"/>
      <c r="E210" s="17" t="s">
        <v>25</v>
      </c>
      <c r="G210" s="24"/>
      <c r="H210" s="29"/>
      <c r="I210" s="164"/>
      <c r="J210" s="172"/>
      <c r="K210" s="172"/>
      <c r="L210" s="31"/>
      <c r="M210" s="17" t="s">
        <v>25</v>
      </c>
    </row>
    <row r="211" spans="2:13" ht="12.75">
      <c r="B211" s="24"/>
      <c r="C211" s="158"/>
      <c r="D211" s="159"/>
      <c r="E211" s="17" t="s">
        <v>25</v>
      </c>
      <c r="G211" s="24"/>
      <c r="H211" s="29"/>
      <c r="I211" s="164"/>
      <c r="J211" s="172"/>
      <c r="K211" s="172"/>
      <c r="L211" s="31"/>
      <c r="M211" s="17" t="s">
        <v>25</v>
      </c>
    </row>
    <row r="212" spans="2:13" ht="12.75">
      <c r="B212" s="24"/>
      <c r="C212" s="158"/>
      <c r="D212" s="159"/>
      <c r="E212" s="17" t="s">
        <v>25</v>
      </c>
      <c r="G212" s="24"/>
      <c r="H212" s="29"/>
      <c r="I212" s="164"/>
      <c r="J212" s="172"/>
      <c r="K212" s="172"/>
      <c r="L212" s="31"/>
      <c r="M212" s="17" t="s">
        <v>25</v>
      </c>
    </row>
    <row r="213" spans="2:13" ht="12.75">
      <c r="B213" s="24"/>
      <c r="C213" s="158"/>
      <c r="D213" s="159"/>
      <c r="E213" s="17" t="s">
        <v>25</v>
      </c>
      <c r="G213" s="24"/>
      <c r="H213" s="29"/>
      <c r="I213" s="164"/>
      <c r="J213" s="172"/>
      <c r="K213" s="172"/>
      <c r="L213" s="31"/>
      <c r="M213" s="17" t="s">
        <v>25</v>
      </c>
    </row>
    <row r="214" spans="2:13" ht="12.75">
      <c r="B214" s="24"/>
      <c r="C214" s="158"/>
      <c r="D214" s="159"/>
      <c r="E214" s="17" t="s">
        <v>25</v>
      </c>
      <c r="G214" s="24"/>
      <c r="H214" s="29"/>
      <c r="I214" s="164"/>
      <c r="J214" s="172"/>
      <c r="K214" s="172"/>
      <c r="L214" s="31"/>
      <c r="M214" s="17" t="s">
        <v>25</v>
      </c>
    </row>
    <row r="215" spans="2:13" ht="12.75">
      <c r="B215" s="24"/>
      <c r="C215" s="158"/>
      <c r="D215" s="159"/>
      <c r="E215" s="17" t="s">
        <v>25</v>
      </c>
      <c r="G215" s="24"/>
      <c r="H215" s="29"/>
      <c r="I215" s="164"/>
      <c r="J215" s="172"/>
      <c r="K215" s="172"/>
      <c r="L215" s="31"/>
      <c r="M215" s="17" t="s">
        <v>25</v>
      </c>
    </row>
    <row r="216" spans="2:13" ht="12.75">
      <c r="B216" s="24"/>
      <c r="C216" s="158"/>
      <c r="D216" s="159"/>
      <c r="E216" s="17" t="s">
        <v>25</v>
      </c>
      <c r="G216" s="24"/>
      <c r="H216" s="29"/>
      <c r="I216" s="164"/>
      <c r="J216" s="172"/>
      <c r="K216" s="172"/>
      <c r="L216" s="31"/>
      <c r="M216" s="17" t="s">
        <v>25</v>
      </c>
    </row>
    <row r="217" spans="2:13" ht="12.75">
      <c r="B217" s="24"/>
      <c r="C217" s="158"/>
      <c r="D217" s="159"/>
      <c r="E217" s="17" t="s">
        <v>25</v>
      </c>
      <c r="G217" s="24"/>
      <c r="H217" s="29"/>
      <c r="I217" s="164"/>
      <c r="J217" s="172"/>
      <c r="K217" s="172"/>
      <c r="L217" s="31"/>
      <c r="M217" s="17" t="s">
        <v>25</v>
      </c>
    </row>
    <row r="218" spans="2:13" ht="12.75">
      <c r="B218" s="24"/>
      <c r="C218" s="158"/>
      <c r="D218" s="159"/>
      <c r="E218" s="17" t="s">
        <v>25</v>
      </c>
      <c r="G218" s="24"/>
      <c r="H218" s="29"/>
      <c r="I218" s="164"/>
      <c r="J218" s="172"/>
      <c r="K218" s="172"/>
      <c r="L218" s="31"/>
      <c r="M218" s="17" t="s">
        <v>25</v>
      </c>
    </row>
    <row r="219" spans="2:13" ht="12.75">
      <c r="B219" s="24"/>
      <c r="C219" s="158"/>
      <c r="D219" s="159"/>
      <c r="E219" s="17" t="s">
        <v>25</v>
      </c>
      <c r="G219" s="24"/>
      <c r="H219" s="29"/>
      <c r="I219" s="164"/>
      <c r="J219" s="172"/>
      <c r="K219" s="172"/>
      <c r="L219" s="31"/>
      <c r="M219" s="17" t="s">
        <v>25</v>
      </c>
    </row>
    <row r="220" spans="2:13" ht="12.75">
      <c r="B220" s="24"/>
      <c r="C220" s="158"/>
      <c r="D220" s="159"/>
      <c r="E220" s="17" t="s">
        <v>25</v>
      </c>
      <c r="G220" s="24"/>
      <c r="H220" s="29"/>
      <c r="I220" s="164"/>
      <c r="J220" s="172"/>
      <c r="K220" s="172"/>
      <c r="L220" s="31"/>
      <c r="M220" s="17" t="s">
        <v>25</v>
      </c>
    </row>
    <row r="221" spans="2:13" ht="12.75">
      <c r="B221" s="24"/>
      <c r="C221" s="158"/>
      <c r="D221" s="159"/>
      <c r="E221" s="17" t="s">
        <v>25</v>
      </c>
      <c r="G221" s="24"/>
      <c r="H221" s="29"/>
      <c r="I221" s="164"/>
      <c r="J221" s="172"/>
      <c r="K221" s="172"/>
      <c r="L221" s="31"/>
      <c r="M221" s="17" t="s">
        <v>25</v>
      </c>
    </row>
    <row r="222" spans="2:13" ht="12.75">
      <c r="B222" s="24"/>
      <c r="C222" s="158"/>
      <c r="D222" s="159"/>
      <c r="E222" s="17" t="s">
        <v>25</v>
      </c>
      <c r="G222" s="24"/>
      <c r="H222" s="29"/>
      <c r="I222" s="164"/>
      <c r="J222" s="172"/>
      <c r="K222" s="172"/>
      <c r="L222" s="31"/>
      <c r="M222" s="17" t="s">
        <v>25</v>
      </c>
    </row>
    <row r="223" spans="2:13" ht="12.75">
      <c r="B223" s="24"/>
      <c r="C223" s="158"/>
      <c r="D223" s="159"/>
      <c r="E223" s="17" t="s">
        <v>25</v>
      </c>
      <c r="G223" s="24"/>
      <c r="H223" s="29"/>
      <c r="I223" s="164"/>
      <c r="J223" s="172"/>
      <c r="K223" s="172"/>
      <c r="L223" s="31"/>
      <c r="M223" s="17" t="s">
        <v>25</v>
      </c>
    </row>
    <row r="224" spans="2:13" ht="12.75">
      <c r="B224" s="24"/>
      <c r="C224" s="158"/>
      <c r="D224" s="159"/>
      <c r="E224" s="17" t="s">
        <v>25</v>
      </c>
      <c r="G224" s="24"/>
      <c r="H224" s="29"/>
      <c r="I224" s="164"/>
      <c r="J224" s="172"/>
      <c r="K224" s="172"/>
      <c r="L224" s="31"/>
      <c r="M224" s="17" t="s">
        <v>25</v>
      </c>
    </row>
    <row r="225" spans="2:13" ht="12.75">
      <c r="B225" s="24"/>
      <c r="C225" s="158"/>
      <c r="D225" s="159"/>
      <c r="E225" s="17" t="s">
        <v>25</v>
      </c>
      <c r="G225" s="24"/>
      <c r="H225" s="29"/>
      <c r="I225" s="164"/>
      <c r="J225" s="172"/>
      <c r="K225" s="172"/>
      <c r="L225" s="31"/>
      <c r="M225" s="17" t="s">
        <v>25</v>
      </c>
    </row>
    <row r="226" spans="2:13" ht="12.75">
      <c r="B226" s="24"/>
      <c r="C226" s="158"/>
      <c r="D226" s="159"/>
      <c r="E226" s="17" t="s">
        <v>25</v>
      </c>
      <c r="G226" s="24"/>
      <c r="H226" s="29"/>
      <c r="I226" s="164"/>
      <c r="J226" s="172"/>
      <c r="K226" s="172"/>
      <c r="L226" s="31"/>
      <c r="M226" s="17" t="s">
        <v>25</v>
      </c>
    </row>
    <row r="227" spans="2:13" ht="12.75">
      <c r="B227" s="24"/>
      <c r="C227" s="158"/>
      <c r="D227" s="159"/>
      <c r="E227" s="17" t="s">
        <v>25</v>
      </c>
      <c r="G227" s="24"/>
      <c r="H227" s="29"/>
      <c r="I227" s="164"/>
      <c r="J227" s="172"/>
      <c r="K227" s="172"/>
      <c r="L227" s="31"/>
      <c r="M227" s="17" t="s">
        <v>25</v>
      </c>
    </row>
    <row r="228" spans="2:13" ht="12.75">
      <c r="B228" s="24"/>
      <c r="C228" s="158"/>
      <c r="D228" s="159"/>
      <c r="E228" s="17" t="s">
        <v>25</v>
      </c>
      <c r="G228" s="24"/>
      <c r="H228" s="29"/>
      <c r="I228" s="164"/>
      <c r="J228" s="172"/>
      <c r="K228" s="172"/>
      <c r="L228" s="31"/>
      <c r="M228" s="17" t="s">
        <v>25</v>
      </c>
    </row>
    <row r="229" spans="2:13" ht="12.75">
      <c r="B229" s="24"/>
      <c r="C229" s="158"/>
      <c r="D229" s="159"/>
      <c r="E229" s="17" t="s">
        <v>25</v>
      </c>
      <c r="G229" s="24"/>
      <c r="H229" s="29"/>
      <c r="I229" s="164"/>
      <c r="J229" s="172"/>
      <c r="K229" s="172"/>
      <c r="L229" s="31"/>
      <c r="M229" s="17" t="s">
        <v>25</v>
      </c>
    </row>
    <row r="230" spans="2:13" ht="12.75">
      <c r="B230" s="24"/>
      <c r="C230" s="158"/>
      <c r="D230" s="159"/>
      <c r="E230" s="17" t="s">
        <v>25</v>
      </c>
      <c r="G230" s="24"/>
      <c r="H230" s="29"/>
      <c r="I230" s="164"/>
      <c r="J230" s="172"/>
      <c r="K230" s="172"/>
      <c r="L230" s="31"/>
      <c r="M230" s="17" t="s">
        <v>25</v>
      </c>
    </row>
    <row r="231" spans="2:13" ht="12.75">
      <c r="B231" s="24"/>
      <c r="C231" s="158"/>
      <c r="D231" s="159"/>
      <c r="E231" s="17" t="s">
        <v>25</v>
      </c>
      <c r="G231" s="24"/>
      <c r="H231" s="29"/>
      <c r="I231" s="164"/>
      <c r="J231" s="172"/>
      <c r="K231" s="172"/>
      <c r="L231" s="31"/>
      <c r="M231" s="17" t="s">
        <v>25</v>
      </c>
    </row>
    <row r="232" spans="2:13" ht="12.75">
      <c r="B232" s="24"/>
      <c r="C232" s="158"/>
      <c r="D232" s="159"/>
      <c r="E232" s="17" t="s">
        <v>25</v>
      </c>
      <c r="G232" s="24"/>
      <c r="H232" s="29"/>
      <c r="I232" s="164"/>
      <c r="J232" s="172"/>
      <c r="K232" s="172"/>
      <c r="L232" s="31"/>
      <c r="M232" s="17" t="s">
        <v>25</v>
      </c>
    </row>
    <row r="233" spans="2:13" ht="12.75">
      <c r="B233" s="24"/>
      <c r="C233" s="158"/>
      <c r="D233" s="159"/>
      <c r="E233" s="17" t="s">
        <v>25</v>
      </c>
      <c r="G233" s="24"/>
      <c r="H233" s="29"/>
      <c r="I233" s="164"/>
      <c r="J233" s="172"/>
      <c r="K233" s="172"/>
      <c r="L233" s="31"/>
      <c r="M233" s="17" t="s">
        <v>25</v>
      </c>
    </row>
    <row r="234" spans="2:13" ht="12.75">
      <c r="B234" s="24"/>
      <c r="C234" s="158"/>
      <c r="D234" s="159"/>
      <c r="E234" s="17" t="s">
        <v>25</v>
      </c>
      <c r="G234" s="24"/>
      <c r="H234" s="29"/>
      <c r="I234" s="164"/>
      <c r="J234" s="172"/>
      <c r="K234" s="172"/>
      <c r="L234" s="31"/>
      <c r="M234" s="17" t="s">
        <v>25</v>
      </c>
    </row>
    <row r="235" spans="2:13" ht="12.75">
      <c r="B235" s="24"/>
      <c r="C235" s="158"/>
      <c r="D235" s="159"/>
      <c r="E235" s="17" t="s">
        <v>25</v>
      </c>
      <c r="G235" s="24"/>
      <c r="H235" s="29"/>
      <c r="I235" s="164"/>
      <c r="J235" s="172"/>
      <c r="K235" s="172"/>
      <c r="L235" s="31"/>
      <c r="M235" s="17" t="s">
        <v>25</v>
      </c>
    </row>
    <row r="236" spans="2:13" ht="12.75">
      <c r="B236" s="24"/>
      <c r="C236" s="158"/>
      <c r="D236" s="159"/>
      <c r="E236" s="17" t="s">
        <v>25</v>
      </c>
      <c r="G236" s="24"/>
      <c r="H236" s="29"/>
      <c r="I236" s="164"/>
      <c r="J236" s="172"/>
      <c r="K236" s="172"/>
      <c r="L236" s="31"/>
      <c r="M236" s="17" t="s">
        <v>25</v>
      </c>
    </row>
    <row r="237" spans="2:13" ht="12.75">
      <c r="B237" s="24"/>
      <c r="C237" s="158"/>
      <c r="D237" s="159"/>
      <c r="E237" s="17" t="s">
        <v>25</v>
      </c>
      <c r="G237" s="24"/>
      <c r="H237" s="29"/>
      <c r="I237" s="164"/>
      <c r="J237" s="172"/>
      <c r="K237" s="172"/>
      <c r="L237" s="31"/>
      <c r="M237" s="17" t="s">
        <v>25</v>
      </c>
    </row>
    <row r="238" spans="2:13" ht="12.75">
      <c r="B238" s="24"/>
      <c r="C238" s="158"/>
      <c r="D238" s="159"/>
      <c r="E238" s="17" t="s">
        <v>25</v>
      </c>
      <c r="G238" s="24"/>
      <c r="H238" s="29"/>
      <c r="I238" s="164"/>
      <c r="J238" s="172"/>
      <c r="K238" s="172"/>
      <c r="L238" s="31"/>
      <c r="M238" s="17" t="s">
        <v>25</v>
      </c>
    </row>
    <row r="239" spans="2:13" ht="12.75">
      <c r="B239" s="24"/>
      <c r="C239" s="158"/>
      <c r="D239" s="159"/>
      <c r="E239" s="17" t="s">
        <v>25</v>
      </c>
      <c r="G239" s="24"/>
      <c r="H239" s="29"/>
      <c r="I239" s="164"/>
      <c r="J239" s="172"/>
      <c r="K239" s="172"/>
      <c r="L239" s="31"/>
      <c r="M239" s="17" t="s">
        <v>25</v>
      </c>
    </row>
    <row r="240" spans="2:13" ht="12.75">
      <c r="B240" s="24"/>
      <c r="C240" s="158"/>
      <c r="D240" s="159"/>
      <c r="E240" s="17" t="s">
        <v>25</v>
      </c>
      <c r="G240" s="24"/>
      <c r="H240" s="29"/>
      <c r="I240" s="164"/>
      <c r="J240" s="172"/>
      <c r="K240" s="172"/>
      <c r="L240" s="31"/>
      <c r="M240" s="17" t="s">
        <v>25</v>
      </c>
    </row>
    <row r="241" spans="2:13" ht="12.75">
      <c r="B241" s="24"/>
      <c r="C241" s="158"/>
      <c r="D241" s="159"/>
      <c r="E241" s="17" t="s">
        <v>25</v>
      </c>
      <c r="G241" s="24"/>
      <c r="H241" s="29"/>
      <c r="I241" s="164"/>
      <c r="J241" s="172"/>
      <c r="K241" s="172"/>
      <c r="L241" s="31"/>
      <c r="M241" s="17" t="s">
        <v>25</v>
      </c>
    </row>
    <row r="242" spans="2:13" ht="12.75">
      <c r="B242" s="24"/>
      <c r="C242" s="158"/>
      <c r="D242" s="159"/>
      <c r="E242" s="17" t="s">
        <v>25</v>
      </c>
      <c r="G242" s="24"/>
      <c r="H242" s="29"/>
      <c r="I242" s="164"/>
      <c r="J242" s="172"/>
      <c r="K242" s="172"/>
      <c r="L242" s="31"/>
      <c r="M242" s="17" t="s">
        <v>25</v>
      </c>
    </row>
    <row r="243" spans="2:13" ht="12.75">
      <c r="B243" s="24"/>
      <c r="C243" s="158"/>
      <c r="D243" s="159"/>
      <c r="E243" s="17" t="s">
        <v>25</v>
      </c>
      <c r="G243" s="24"/>
      <c r="H243" s="29"/>
      <c r="I243" s="164"/>
      <c r="J243" s="172"/>
      <c r="K243" s="172"/>
      <c r="L243" s="31"/>
      <c r="M243" s="17" t="s">
        <v>25</v>
      </c>
    </row>
    <row r="244" spans="2:13" ht="12.75">
      <c r="B244" s="24"/>
      <c r="C244" s="158"/>
      <c r="D244" s="159"/>
      <c r="E244" s="17" t="s">
        <v>25</v>
      </c>
      <c r="G244" s="24"/>
      <c r="H244" s="29"/>
      <c r="I244" s="164"/>
      <c r="J244" s="172"/>
      <c r="K244" s="172"/>
      <c r="L244" s="31"/>
      <c r="M244" s="17" t="s">
        <v>25</v>
      </c>
    </row>
    <row r="245" spans="2:13" ht="12.75">
      <c r="B245" s="24"/>
      <c r="C245" s="158"/>
      <c r="D245" s="159"/>
      <c r="E245" s="17" t="s">
        <v>25</v>
      </c>
      <c r="G245" s="24"/>
      <c r="H245" s="29"/>
      <c r="I245" s="164"/>
      <c r="J245" s="172"/>
      <c r="K245" s="172"/>
      <c r="L245" s="31"/>
      <c r="M245" s="17" t="s">
        <v>25</v>
      </c>
    </row>
    <row r="246" spans="2:13" ht="12.75">
      <c r="B246" s="24"/>
      <c r="C246" s="158"/>
      <c r="D246" s="159"/>
      <c r="E246" s="17" t="s">
        <v>25</v>
      </c>
      <c r="G246" s="24"/>
      <c r="H246" s="29"/>
      <c r="I246" s="164"/>
      <c r="J246" s="172"/>
      <c r="K246" s="172"/>
      <c r="L246" s="31"/>
      <c r="M246" s="17" t="s">
        <v>25</v>
      </c>
    </row>
    <row r="247" spans="2:13" ht="12.75">
      <c r="B247" s="24"/>
      <c r="C247" s="158"/>
      <c r="D247" s="159"/>
      <c r="E247" s="17" t="s">
        <v>25</v>
      </c>
      <c r="G247" s="24"/>
      <c r="H247" s="29"/>
      <c r="I247" s="164"/>
      <c r="J247" s="172"/>
      <c r="K247" s="172"/>
      <c r="L247" s="31"/>
      <c r="M247" s="17" t="s">
        <v>25</v>
      </c>
    </row>
    <row r="248" spans="2:13" ht="12.75">
      <c r="B248" s="24"/>
      <c r="C248" s="158"/>
      <c r="D248" s="159"/>
      <c r="E248" s="17" t="s">
        <v>25</v>
      </c>
      <c r="G248" s="24"/>
      <c r="H248" s="29"/>
      <c r="I248" s="164"/>
      <c r="J248" s="172"/>
      <c r="K248" s="172"/>
      <c r="L248" s="31"/>
      <c r="M248" s="17" t="s">
        <v>25</v>
      </c>
    </row>
    <row r="249" spans="2:13" ht="12.75">
      <c r="B249" s="24"/>
      <c r="C249" s="158"/>
      <c r="D249" s="159"/>
      <c r="E249" s="17" t="s">
        <v>25</v>
      </c>
      <c r="G249" s="24"/>
      <c r="H249" s="29"/>
      <c r="I249" s="164"/>
      <c r="J249" s="172"/>
      <c r="K249" s="172"/>
      <c r="L249" s="31"/>
      <c r="M249" s="17" t="s">
        <v>25</v>
      </c>
    </row>
    <row r="250" spans="2:13" ht="12.75">
      <c r="B250" s="24"/>
      <c r="C250" s="158"/>
      <c r="D250" s="159"/>
      <c r="E250" s="17" t="s">
        <v>25</v>
      </c>
      <c r="G250" s="24"/>
      <c r="H250" s="29"/>
      <c r="I250" s="164"/>
      <c r="J250" s="172"/>
      <c r="K250" s="172"/>
      <c r="L250" s="31"/>
      <c r="M250" s="17" t="s">
        <v>25</v>
      </c>
    </row>
    <row r="251" spans="2:13" ht="12.75">
      <c r="B251" s="24"/>
      <c r="C251" s="158"/>
      <c r="D251" s="159"/>
      <c r="E251" s="17" t="s">
        <v>25</v>
      </c>
      <c r="G251" s="24"/>
      <c r="H251" s="29"/>
      <c r="I251" s="164"/>
      <c r="J251" s="172"/>
      <c r="K251" s="172"/>
      <c r="L251" s="31"/>
      <c r="M251" s="17" t="s">
        <v>25</v>
      </c>
    </row>
    <row r="252" spans="2:13" ht="12.75">
      <c r="B252" s="24"/>
      <c r="C252" s="158"/>
      <c r="D252" s="159"/>
      <c r="E252" s="17" t="s">
        <v>25</v>
      </c>
      <c r="G252" s="24"/>
      <c r="H252" s="29"/>
      <c r="I252" s="164"/>
      <c r="J252" s="172"/>
      <c r="K252" s="172"/>
      <c r="L252" s="31"/>
      <c r="M252" s="17" t="s">
        <v>25</v>
      </c>
    </row>
    <row r="253" spans="2:13" ht="12.75">
      <c r="B253" s="24"/>
      <c r="C253" s="158"/>
      <c r="D253" s="159"/>
      <c r="E253" s="17" t="s">
        <v>25</v>
      </c>
      <c r="G253" s="24"/>
      <c r="H253" s="29"/>
      <c r="I253" s="164"/>
      <c r="J253" s="172"/>
      <c r="K253" s="172"/>
      <c r="L253" s="31"/>
      <c r="M253" s="17" t="s">
        <v>25</v>
      </c>
    </row>
    <row r="254" spans="2:13" ht="12.75">
      <c r="B254" s="24"/>
      <c r="C254" s="158"/>
      <c r="D254" s="159"/>
      <c r="E254" s="17" t="s">
        <v>25</v>
      </c>
      <c r="G254" s="24"/>
      <c r="H254" s="29"/>
      <c r="I254" s="164"/>
      <c r="J254" s="172"/>
      <c r="K254" s="172"/>
      <c r="L254" s="31"/>
      <c r="M254" s="17" t="s">
        <v>25</v>
      </c>
    </row>
    <row r="255" spans="2:13" ht="12.75">
      <c r="B255" s="24"/>
      <c r="C255" s="158"/>
      <c r="D255" s="159"/>
      <c r="E255" s="17" t="s">
        <v>25</v>
      </c>
      <c r="G255" s="24"/>
      <c r="H255" s="29"/>
      <c r="I255" s="164"/>
      <c r="J255" s="172"/>
      <c r="K255" s="172"/>
      <c r="L255" s="31"/>
      <c r="M255" s="17" t="s">
        <v>25</v>
      </c>
    </row>
    <row r="256" spans="2:13" ht="12.75">
      <c r="B256" s="24"/>
      <c r="C256" s="158"/>
      <c r="D256" s="159"/>
      <c r="E256" s="17" t="s">
        <v>25</v>
      </c>
      <c r="G256" s="24"/>
      <c r="H256" s="29"/>
      <c r="I256" s="164"/>
      <c r="J256" s="172"/>
      <c r="K256" s="172"/>
      <c r="L256" s="31"/>
      <c r="M256" s="17" t="s">
        <v>25</v>
      </c>
    </row>
    <row r="257" spans="2:13" ht="12.75">
      <c r="B257" s="24"/>
      <c r="C257" s="158"/>
      <c r="D257" s="159"/>
      <c r="E257" s="17" t="s">
        <v>25</v>
      </c>
      <c r="G257" s="24"/>
      <c r="H257" s="29"/>
      <c r="I257" s="164"/>
      <c r="J257" s="172"/>
      <c r="K257" s="172"/>
      <c r="L257" s="31"/>
      <c r="M257" s="17" t="s">
        <v>25</v>
      </c>
    </row>
    <row r="258" spans="2:13" ht="12.75">
      <c r="B258" s="24"/>
      <c r="C258" s="158"/>
      <c r="D258" s="159"/>
      <c r="E258" s="17" t="s">
        <v>25</v>
      </c>
      <c r="G258" s="24"/>
      <c r="H258" s="29"/>
      <c r="I258" s="164"/>
      <c r="J258" s="172"/>
      <c r="K258" s="172"/>
      <c r="L258" s="31"/>
      <c r="M258" s="17" t="s">
        <v>25</v>
      </c>
    </row>
    <row r="259" spans="2:13" ht="12.75">
      <c r="B259" s="24"/>
      <c r="C259" s="158"/>
      <c r="D259" s="159"/>
      <c r="E259" s="17" t="s">
        <v>25</v>
      </c>
      <c r="G259" s="24"/>
      <c r="H259" s="29"/>
      <c r="I259" s="164"/>
      <c r="J259" s="172"/>
      <c r="K259" s="172"/>
      <c r="L259" s="31"/>
      <c r="M259" s="17" t="s">
        <v>25</v>
      </c>
    </row>
    <row r="260" spans="2:13" ht="12.75">
      <c r="B260" s="24"/>
      <c r="C260" s="158"/>
      <c r="D260" s="159"/>
      <c r="E260" s="17" t="s">
        <v>25</v>
      </c>
      <c r="G260" s="24"/>
      <c r="H260" s="29"/>
      <c r="I260" s="164"/>
      <c r="J260" s="172"/>
      <c r="K260" s="172"/>
      <c r="L260" s="31"/>
      <c r="M260" s="17" t="s">
        <v>25</v>
      </c>
    </row>
    <row r="261" spans="2:13" ht="12.75">
      <c r="B261" s="24"/>
      <c r="C261" s="158"/>
      <c r="D261" s="159"/>
      <c r="E261" s="17" t="s">
        <v>25</v>
      </c>
      <c r="G261" s="24"/>
      <c r="H261" s="29"/>
      <c r="I261" s="164"/>
      <c r="J261" s="172"/>
      <c r="K261" s="172"/>
      <c r="L261" s="31"/>
      <c r="M261" s="17" t="s">
        <v>25</v>
      </c>
    </row>
    <row r="262" spans="2:13" ht="12.75">
      <c r="B262" s="24"/>
      <c r="C262" s="158"/>
      <c r="D262" s="159"/>
      <c r="E262" s="17" t="s">
        <v>25</v>
      </c>
      <c r="G262" s="24"/>
      <c r="H262" s="29"/>
      <c r="I262" s="164"/>
      <c r="J262" s="172"/>
      <c r="K262" s="172"/>
      <c r="L262" s="31"/>
      <c r="M262" s="17" t="s">
        <v>25</v>
      </c>
    </row>
    <row r="263" spans="2:13" ht="12.75">
      <c r="B263" s="24"/>
      <c r="C263" s="158"/>
      <c r="D263" s="159"/>
      <c r="E263" s="17" t="s">
        <v>25</v>
      </c>
      <c r="G263" s="24"/>
      <c r="H263" s="29"/>
      <c r="I263" s="164"/>
      <c r="J263" s="172"/>
      <c r="K263" s="172"/>
      <c r="L263" s="31"/>
      <c r="M263" s="17" t="s">
        <v>25</v>
      </c>
    </row>
    <row r="264" spans="2:13" ht="12.75">
      <c r="B264" s="24"/>
      <c r="C264" s="158"/>
      <c r="D264" s="159"/>
      <c r="E264" s="17" t="s">
        <v>25</v>
      </c>
      <c r="G264" s="24"/>
      <c r="H264" s="29"/>
      <c r="I264" s="164"/>
      <c r="J264" s="172"/>
      <c r="K264" s="172"/>
      <c r="L264" s="31"/>
      <c r="M264" s="17" t="s">
        <v>25</v>
      </c>
    </row>
    <row r="265" spans="2:13" ht="12.75">
      <c r="B265" s="24"/>
      <c r="C265" s="158"/>
      <c r="D265" s="159"/>
      <c r="E265" s="17" t="s">
        <v>25</v>
      </c>
      <c r="G265" s="24"/>
      <c r="H265" s="29"/>
      <c r="I265" s="164"/>
      <c r="J265" s="172"/>
      <c r="K265" s="172"/>
      <c r="L265" s="31"/>
      <c r="M265" s="17" t="s">
        <v>25</v>
      </c>
    </row>
    <row r="266" spans="2:13" ht="12.75">
      <c r="B266" s="24"/>
      <c r="C266" s="158"/>
      <c r="D266" s="159"/>
      <c r="E266" s="17" t="s">
        <v>25</v>
      </c>
      <c r="G266" s="24"/>
      <c r="H266" s="29"/>
      <c r="I266" s="164"/>
      <c r="J266" s="172"/>
      <c r="K266" s="172"/>
      <c r="L266" s="31"/>
      <c r="M266" s="17" t="s">
        <v>25</v>
      </c>
    </row>
    <row r="267" spans="2:13" ht="12.75">
      <c r="B267" s="24"/>
      <c r="C267" s="158"/>
      <c r="D267" s="159"/>
      <c r="E267" s="17" t="s">
        <v>25</v>
      </c>
      <c r="G267" s="24"/>
      <c r="H267" s="29"/>
      <c r="I267" s="164"/>
      <c r="J267" s="172"/>
      <c r="K267" s="172"/>
      <c r="L267" s="31"/>
      <c r="M267" s="17" t="s">
        <v>25</v>
      </c>
    </row>
    <row r="268" spans="2:13" ht="12.75">
      <c r="B268" s="24"/>
      <c r="C268" s="158"/>
      <c r="D268" s="159"/>
      <c r="E268" s="17" t="s">
        <v>25</v>
      </c>
      <c r="G268" s="24"/>
      <c r="H268" s="29"/>
      <c r="I268" s="164"/>
      <c r="J268" s="172"/>
      <c r="K268" s="172"/>
      <c r="L268" s="31"/>
      <c r="M268" s="17" t="s">
        <v>25</v>
      </c>
    </row>
    <row r="269" spans="2:13" ht="12.75">
      <c r="B269" s="24"/>
      <c r="C269" s="158"/>
      <c r="D269" s="159"/>
      <c r="E269" s="17" t="s">
        <v>25</v>
      </c>
      <c r="G269" s="24"/>
      <c r="H269" s="29"/>
      <c r="I269" s="164"/>
      <c r="J269" s="172"/>
      <c r="K269" s="172"/>
      <c r="L269" s="31"/>
      <c r="M269" s="17" t="s">
        <v>25</v>
      </c>
    </row>
    <row r="270" spans="2:13" ht="12.75">
      <c r="B270" s="24"/>
      <c r="C270" s="158"/>
      <c r="D270" s="159"/>
      <c r="E270" s="17" t="s">
        <v>25</v>
      </c>
      <c r="G270" s="24"/>
      <c r="H270" s="29"/>
      <c r="I270" s="164"/>
      <c r="J270" s="172"/>
      <c r="K270" s="172"/>
      <c r="L270" s="31"/>
      <c r="M270" s="17" t="s">
        <v>25</v>
      </c>
    </row>
    <row r="271" spans="2:13" ht="12.75">
      <c r="B271" s="24"/>
      <c r="C271" s="158"/>
      <c r="D271" s="159"/>
      <c r="E271" s="17" t="s">
        <v>25</v>
      </c>
      <c r="G271" s="24"/>
      <c r="H271" s="29"/>
      <c r="I271" s="164"/>
      <c r="J271" s="172"/>
      <c r="K271" s="172"/>
      <c r="L271" s="31"/>
      <c r="M271" s="17" t="s">
        <v>25</v>
      </c>
    </row>
    <row r="272" spans="2:13" ht="12.75">
      <c r="B272" s="24"/>
      <c r="C272" s="158"/>
      <c r="D272" s="159"/>
      <c r="E272" s="17" t="s">
        <v>25</v>
      </c>
      <c r="G272" s="24"/>
      <c r="H272" s="29"/>
      <c r="I272" s="164"/>
      <c r="J272" s="172"/>
      <c r="K272" s="172"/>
      <c r="L272" s="31"/>
      <c r="M272" s="17" t="s">
        <v>25</v>
      </c>
    </row>
    <row r="273" spans="2:13" ht="12.75">
      <c r="B273" s="24"/>
      <c r="C273" s="158"/>
      <c r="D273" s="159"/>
      <c r="E273" s="17" t="s">
        <v>25</v>
      </c>
      <c r="G273" s="24"/>
      <c r="H273" s="29"/>
      <c r="I273" s="164"/>
      <c r="J273" s="172"/>
      <c r="K273" s="172"/>
      <c r="L273" s="31"/>
      <c r="M273" s="17" t="s">
        <v>25</v>
      </c>
    </row>
    <row r="274" spans="2:13" ht="12.75">
      <c r="B274" s="24"/>
      <c r="C274" s="158"/>
      <c r="D274" s="159"/>
      <c r="E274" s="17" t="s">
        <v>25</v>
      </c>
      <c r="G274" s="24"/>
      <c r="H274" s="29"/>
      <c r="I274" s="164"/>
      <c r="J274" s="172"/>
      <c r="K274" s="172"/>
      <c r="L274" s="31"/>
      <c r="M274" s="17" t="s">
        <v>25</v>
      </c>
    </row>
    <row r="275" spans="2:13" ht="12.75">
      <c r="B275" s="24"/>
      <c r="C275" s="158"/>
      <c r="D275" s="159"/>
      <c r="E275" s="17" t="s">
        <v>25</v>
      </c>
      <c r="G275" s="24"/>
      <c r="H275" s="29"/>
      <c r="I275" s="164"/>
      <c r="J275" s="172"/>
      <c r="K275" s="172"/>
      <c r="L275" s="31"/>
      <c r="M275" s="17" t="s">
        <v>25</v>
      </c>
    </row>
    <row r="276" spans="2:13" ht="12.75">
      <c r="B276" s="24"/>
      <c r="C276" s="158"/>
      <c r="D276" s="159"/>
      <c r="E276" s="17" t="s">
        <v>25</v>
      </c>
      <c r="G276" s="24"/>
      <c r="H276" s="29"/>
      <c r="I276" s="164"/>
      <c r="J276" s="172"/>
      <c r="K276" s="172"/>
      <c r="L276" s="31"/>
      <c r="M276" s="17" t="s">
        <v>25</v>
      </c>
    </row>
    <row r="277" spans="2:13" ht="12.75">
      <c r="B277" s="24"/>
      <c r="C277" s="158"/>
      <c r="D277" s="159"/>
      <c r="E277" s="17" t="s">
        <v>25</v>
      </c>
      <c r="G277" s="24"/>
      <c r="H277" s="29"/>
      <c r="I277" s="164"/>
      <c r="J277" s="172"/>
      <c r="K277" s="172"/>
      <c r="L277" s="31"/>
      <c r="M277" s="17" t="s">
        <v>25</v>
      </c>
    </row>
    <row r="278" spans="2:13" ht="12.75">
      <c r="B278" s="24"/>
      <c r="C278" s="158"/>
      <c r="D278" s="159"/>
      <c r="E278" s="17" t="s">
        <v>25</v>
      </c>
      <c r="G278" s="24"/>
      <c r="H278" s="29"/>
      <c r="I278" s="164"/>
      <c r="J278" s="172"/>
      <c r="K278" s="172"/>
      <c r="L278" s="31"/>
      <c r="M278" s="17" t="s">
        <v>25</v>
      </c>
    </row>
    <row r="279" spans="2:13" ht="12.75">
      <c r="B279" s="24"/>
      <c r="C279" s="158"/>
      <c r="D279" s="159"/>
      <c r="E279" s="17" t="s">
        <v>25</v>
      </c>
      <c r="G279" s="24"/>
      <c r="H279" s="29"/>
      <c r="I279" s="164"/>
      <c r="J279" s="172"/>
      <c r="K279" s="172"/>
      <c r="L279" s="31"/>
      <c r="M279" s="17" t="s">
        <v>25</v>
      </c>
    </row>
    <row r="280" spans="2:13" ht="12.75">
      <c r="B280" s="24"/>
      <c r="C280" s="158"/>
      <c r="D280" s="159"/>
      <c r="E280" s="17" t="s">
        <v>25</v>
      </c>
      <c r="G280" s="24"/>
      <c r="H280" s="29"/>
      <c r="I280" s="164"/>
      <c r="J280" s="172"/>
      <c r="K280" s="172"/>
      <c r="L280" s="31"/>
      <c r="M280" s="17" t="s">
        <v>25</v>
      </c>
    </row>
    <row r="281" spans="2:13" ht="12.75">
      <c r="B281" s="24"/>
      <c r="C281" s="158"/>
      <c r="D281" s="159"/>
      <c r="E281" s="17" t="s">
        <v>25</v>
      </c>
      <c r="G281" s="24"/>
      <c r="H281" s="29"/>
      <c r="I281" s="164"/>
      <c r="J281" s="172"/>
      <c r="K281" s="172"/>
      <c r="L281" s="31"/>
      <c r="M281" s="17" t="s">
        <v>25</v>
      </c>
    </row>
    <row r="282" spans="2:13" ht="12.75">
      <c r="B282" s="24"/>
      <c r="C282" s="158"/>
      <c r="D282" s="159"/>
      <c r="E282" s="17" t="s">
        <v>25</v>
      </c>
      <c r="G282" s="24"/>
      <c r="H282" s="29"/>
      <c r="I282" s="164"/>
      <c r="J282" s="172"/>
      <c r="K282" s="172"/>
      <c r="L282" s="31"/>
      <c r="M282" s="17" t="s">
        <v>25</v>
      </c>
    </row>
    <row r="283" spans="2:13" ht="12.75">
      <c r="B283" s="24"/>
      <c r="C283" s="158"/>
      <c r="D283" s="159"/>
      <c r="E283" s="17" t="s">
        <v>25</v>
      </c>
      <c r="G283" s="24"/>
      <c r="H283" s="29"/>
      <c r="I283" s="164"/>
      <c r="J283" s="172"/>
      <c r="K283" s="172"/>
      <c r="L283" s="31"/>
      <c r="M283" s="17" t="s">
        <v>25</v>
      </c>
    </row>
    <row r="284" spans="2:13" ht="12.75">
      <c r="B284" s="24"/>
      <c r="C284" s="158"/>
      <c r="D284" s="159"/>
      <c r="E284" s="17" t="s">
        <v>25</v>
      </c>
      <c r="G284" s="24"/>
      <c r="H284" s="29"/>
      <c r="I284" s="164"/>
      <c r="J284" s="172"/>
      <c r="K284" s="172"/>
      <c r="L284" s="31"/>
      <c r="M284" s="17" t="s">
        <v>25</v>
      </c>
    </row>
    <row r="285" spans="2:13" ht="12.75">
      <c r="B285" s="24"/>
      <c r="C285" s="158"/>
      <c r="D285" s="159"/>
      <c r="E285" s="17" t="s">
        <v>25</v>
      </c>
      <c r="G285" s="24"/>
      <c r="H285" s="29"/>
      <c r="I285" s="164"/>
      <c r="J285" s="172"/>
      <c r="K285" s="172"/>
      <c r="L285" s="31"/>
      <c r="M285" s="17" t="s">
        <v>25</v>
      </c>
    </row>
    <row r="286" spans="2:13" ht="12.75">
      <c r="B286" s="24"/>
      <c r="C286" s="158"/>
      <c r="D286" s="159"/>
      <c r="E286" s="17" t="s">
        <v>25</v>
      </c>
      <c r="G286" s="24"/>
      <c r="H286" s="29"/>
      <c r="I286" s="164"/>
      <c r="J286" s="172"/>
      <c r="K286" s="172"/>
      <c r="L286" s="31"/>
      <c r="M286" s="17" t="s">
        <v>25</v>
      </c>
    </row>
    <row r="287" spans="2:13" ht="12.75">
      <c r="B287" s="24"/>
      <c r="C287" s="158"/>
      <c r="D287" s="159"/>
      <c r="E287" s="17" t="s">
        <v>25</v>
      </c>
      <c r="G287" s="24"/>
      <c r="H287" s="29"/>
      <c r="I287" s="164"/>
      <c r="J287" s="172"/>
      <c r="K287" s="172"/>
      <c r="L287" s="31"/>
      <c r="M287" s="17" t="s">
        <v>25</v>
      </c>
    </row>
    <row r="288" spans="2:13" ht="12.75">
      <c r="B288" s="24"/>
      <c r="C288" s="158"/>
      <c r="D288" s="159"/>
      <c r="E288" s="17" t="s">
        <v>25</v>
      </c>
      <c r="G288" s="24"/>
      <c r="H288" s="29"/>
      <c r="I288" s="164"/>
      <c r="J288" s="172"/>
      <c r="K288" s="172"/>
      <c r="L288" s="31"/>
      <c r="M288" s="17" t="s">
        <v>25</v>
      </c>
    </row>
    <row r="289" spans="2:13" ht="12.75">
      <c r="B289" s="24"/>
      <c r="C289" s="158"/>
      <c r="D289" s="159"/>
      <c r="E289" s="17" t="s">
        <v>25</v>
      </c>
      <c r="G289" s="24"/>
      <c r="H289" s="29"/>
      <c r="I289" s="164"/>
      <c r="J289" s="172"/>
      <c r="K289" s="172"/>
      <c r="L289" s="31"/>
      <c r="M289" s="17" t="s">
        <v>25</v>
      </c>
    </row>
    <row r="290" spans="2:13" ht="12.75">
      <c r="B290" s="24"/>
      <c r="C290" s="158"/>
      <c r="D290" s="159"/>
      <c r="E290" s="17" t="s">
        <v>25</v>
      </c>
      <c r="G290" s="24"/>
      <c r="H290" s="29"/>
      <c r="I290" s="164"/>
      <c r="J290" s="172"/>
      <c r="K290" s="172"/>
      <c r="L290" s="31"/>
      <c r="M290" s="17" t="s">
        <v>25</v>
      </c>
    </row>
    <row r="291" spans="2:13" ht="12.75">
      <c r="B291" s="24"/>
      <c r="C291" s="158"/>
      <c r="D291" s="159"/>
      <c r="E291" s="17" t="s">
        <v>25</v>
      </c>
      <c r="G291" s="24"/>
      <c r="H291" s="29"/>
      <c r="I291" s="164"/>
      <c r="J291" s="172"/>
      <c r="K291" s="172"/>
      <c r="L291" s="31"/>
      <c r="M291" s="17" t="s">
        <v>25</v>
      </c>
    </row>
    <row r="292" spans="2:13" ht="12.75">
      <c r="B292" s="24"/>
      <c r="C292" s="158"/>
      <c r="D292" s="159"/>
      <c r="E292" s="17" t="s">
        <v>25</v>
      </c>
      <c r="G292" s="24"/>
      <c r="H292" s="29"/>
      <c r="I292" s="164"/>
      <c r="J292" s="172"/>
      <c r="K292" s="172"/>
      <c r="L292" s="31"/>
      <c r="M292" s="17" t="s">
        <v>25</v>
      </c>
    </row>
    <row r="293" spans="2:13" ht="12.75">
      <c r="B293" s="24"/>
      <c r="C293" s="158"/>
      <c r="D293" s="159"/>
      <c r="E293" s="17" t="s">
        <v>25</v>
      </c>
      <c r="G293" s="24"/>
      <c r="H293" s="29"/>
      <c r="I293" s="164"/>
      <c r="J293" s="172"/>
      <c r="K293" s="172"/>
      <c r="L293" s="31"/>
      <c r="M293" s="17" t="s">
        <v>25</v>
      </c>
    </row>
    <row r="294" spans="2:13" ht="12.75">
      <c r="B294" s="24"/>
      <c r="C294" s="158"/>
      <c r="D294" s="159"/>
      <c r="E294" s="17" t="s">
        <v>25</v>
      </c>
      <c r="G294" s="24"/>
      <c r="H294" s="29"/>
      <c r="I294" s="164"/>
      <c r="J294" s="172"/>
      <c r="K294" s="172"/>
      <c r="L294" s="31"/>
      <c r="M294" s="17" t="s">
        <v>25</v>
      </c>
    </row>
    <row r="295" spans="2:13" ht="12.75">
      <c r="B295" s="24"/>
      <c r="C295" s="158"/>
      <c r="D295" s="159"/>
      <c r="E295" s="17" t="s">
        <v>25</v>
      </c>
      <c r="G295" s="24"/>
      <c r="H295" s="29"/>
      <c r="I295" s="164"/>
      <c r="J295" s="172"/>
      <c r="K295" s="172"/>
      <c r="L295" s="31"/>
      <c r="M295" s="17" t="s">
        <v>25</v>
      </c>
    </row>
    <row r="296" spans="2:13" ht="12.75">
      <c r="B296" s="24"/>
      <c r="C296" s="158"/>
      <c r="D296" s="159"/>
      <c r="E296" s="17" t="s">
        <v>25</v>
      </c>
      <c r="G296" s="24"/>
      <c r="H296" s="29"/>
      <c r="I296" s="164"/>
      <c r="J296" s="172"/>
      <c r="K296" s="172"/>
      <c r="L296" s="31"/>
      <c r="M296" s="17" t="s">
        <v>25</v>
      </c>
    </row>
    <row r="297" spans="2:13" ht="12.75">
      <c r="B297" s="24"/>
      <c r="C297" s="158"/>
      <c r="D297" s="159"/>
      <c r="E297" s="17" t="s">
        <v>25</v>
      </c>
      <c r="G297" s="24"/>
      <c r="H297" s="29"/>
      <c r="I297" s="164"/>
      <c r="J297" s="172"/>
      <c r="K297" s="172"/>
      <c r="L297" s="31"/>
      <c r="M297" s="17" t="s">
        <v>25</v>
      </c>
    </row>
    <row r="298" spans="2:13" ht="12.75">
      <c r="B298" s="24"/>
      <c r="C298" s="158"/>
      <c r="D298" s="159"/>
      <c r="E298" s="17" t="s">
        <v>25</v>
      </c>
      <c r="G298" s="24"/>
      <c r="H298" s="29"/>
      <c r="I298" s="164"/>
      <c r="J298" s="172"/>
      <c r="K298" s="172"/>
      <c r="L298" s="31"/>
      <c r="M298" s="17" t="s">
        <v>25</v>
      </c>
    </row>
    <row r="299" spans="2:13" ht="12.75">
      <c r="B299" s="24"/>
      <c r="C299" s="158"/>
      <c r="D299" s="159"/>
      <c r="E299" s="17" t="s">
        <v>25</v>
      </c>
      <c r="G299" s="24"/>
      <c r="H299" s="29"/>
      <c r="I299" s="164"/>
      <c r="J299" s="172"/>
      <c r="K299" s="172"/>
      <c r="L299" s="31"/>
      <c r="M299" s="17" t="s">
        <v>25</v>
      </c>
    </row>
    <row r="300" spans="2:13" ht="12.75">
      <c r="B300" s="24"/>
      <c r="C300" s="158"/>
      <c r="D300" s="159"/>
      <c r="E300" s="17" t="s">
        <v>25</v>
      </c>
      <c r="G300" s="24"/>
      <c r="H300" s="29"/>
      <c r="I300" s="164"/>
      <c r="J300" s="172"/>
      <c r="K300" s="172"/>
      <c r="L300" s="31"/>
      <c r="M300" s="17" t="s">
        <v>25</v>
      </c>
    </row>
    <row r="301" spans="2:13" ht="12.75">
      <c r="B301" s="24"/>
      <c r="C301" s="158"/>
      <c r="D301" s="159"/>
      <c r="E301" s="17" t="s">
        <v>25</v>
      </c>
      <c r="G301" s="24"/>
      <c r="H301" s="29"/>
      <c r="I301" s="164"/>
      <c r="J301" s="172"/>
      <c r="K301" s="172"/>
      <c r="L301" s="31"/>
      <c r="M301" s="17" t="s">
        <v>25</v>
      </c>
    </row>
    <row r="302" spans="2:13" ht="12.75">
      <c r="B302" s="24"/>
      <c r="C302" s="158"/>
      <c r="D302" s="159"/>
      <c r="E302" s="17" t="s">
        <v>25</v>
      </c>
      <c r="G302" s="24"/>
      <c r="H302" s="29"/>
      <c r="I302" s="164"/>
      <c r="J302" s="172"/>
      <c r="K302" s="172"/>
      <c r="L302" s="31"/>
      <c r="M302" s="17" t="s">
        <v>25</v>
      </c>
    </row>
    <row r="303" spans="2:13" ht="12.75">
      <c r="B303" s="24"/>
      <c r="C303" s="158"/>
      <c r="D303" s="159"/>
      <c r="E303" s="17" t="s">
        <v>25</v>
      </c>
      <c r="G303" s="24"/>
      <c r="H303" s="29"/>
      <c r="I303" s="164"/>
      <c r="J303" s="172"/>
      <c r="K303" s="172"/>
      <c r="L303" s="31"/>
      <c r="M303" s="17" t="s">
        <v>25</v>
      </c>
    </row>
    <row r="304" spans="2:13" ht="12.75">
      <c r="B304" s="24"/>
      <c r="C304" s="158"/>
      <c r="D304" s="159"/>
      <c r="E304" s="17" t="s">
        <v>25</v>
      </c>
      <c r="G304" s="24"/>
      <c r="H304" s="29"/>
      <c r="I304" s="164"/>
      <c r="J304" s="172"/>
      <c r="K304" s="172"/>
      <c r="L304" s="31"/>
      <c r="M304" s="17" t="s">
        <v>25</v>
      </c>
    </row>
    <row r="305" spans="2:13" ht="12.75">
      <c r="B305" s="24"/>
      <c r="C305" s="158"/>
      <c r="D305" s="159"/>
      <c r="E305" s="17" t="s">
        <v>25</v>
      </c>
      <c r="G305" s="24"/>
      <c r="H305" s="29"/>
      <c r="I305" s="164"/>
      <c r="J305" s="172"/>
      <c r="K305" s="172"/>
      <c r="L305" s="31"/>
      <c r="M305" s="17" t="s">
        <v>25</v>
      </c>
    </row>
    <row r="306" spans="2:13" ht="12.75">
      <c r="B306" s="24"/>
      <c r="C306" s="158"/>
      <c r="D306" s="159"/>
      <c r="E306" s="17" t="s">
        <v>25</v>
      </c>
      <c r="G306" s="24"/>
      <c r="H306" s="29"/>
      <c r="I306" s="164"/>
      <c r="J306" s="172"/>
      <c r="K306" s="172"/>
      <c r="L306" s="31"/>
      <c r="M306" s="17" t="s">
        <v>25</v>
      </c>
    </row>
    <row r="307" spans="2:13" ht="12.75">
      <c r="B307" s="24"/>
      <c r="C307" s="158"/>
      <c r="D307" s="159"/>
      <c r="E307" s="17" t="s">
        <v>25</v>
      </c>
      <c r="G307" s="24"/>
      <c r="H307" s="29"/>
      <c r="I307" s="164"/>
      <c r="J307" s="172"/>
      <c r="K307" s="172"/>
      <c r="L307" s="31"/>
      <c r="M307" s="17" t="s">
        <v>25</v>
      </c>
    </row>
    <row r="308" spans="2:13" ht="12.75">
      <c r="B308" s="24"/>
      <c r="C308" s="158"/>
      <c r="D308" s="159"/>
      <c r="E308" s="17" t="s">
        <v>25</v>
      </c>
      <c r="G308" s="24"/>
      <c r="H308" s="29"/>
      <c r="I308" s="164"/>
      <c r="J308" s="172"/>
      <c r="K308" s="172"/>
      <c r="L308" s="31"/>
      <c r="M308" s="17" t="s">
        <v>25</v>
      </c>
    </row>
    <row r="309" spans="2:13" ht="12.75">
      <c r="B309" s="24"/>
      <c r="C309" s="158"/>
      <c r="D309" s="159"/>
      <c r="E309" s="17" t="s">
        <v>25</v>
      </c>
      <c r="G309" s="24"/>
      <c r="H309" s="29"/>
      <c r="I309" s="164"/>
      <c r="J309" s="172"/>
      <c r="K309" s="172"/>
      <c r="L309" s="31"/>
      <c r="M309" s="17" t="s">
        <v>25</v>
      </c>
    </row>
    <row r="310" spans="2:13" ht="12.75">
      <c r="B310" s="24"/>
      <c r="C310" s="158"/>
      <c r="D310" s="159"/>
      <c r="E310" s="17" t="s">
        <v>25</v>
      </c>
      <c r="G310" s="24"/>
      <c r="H310" s="29"/>
      <c r="I310" s="164"/>
      <c r="J310" s="172"/>
      <c r="K310" s="172"/>
      <c r="L310" s="31"/>
      <c r="M310" s="17" t="s">
        <v>25</v>
      </c>
    </row>
    <row r="311" spans="2:13" ht="12.75">
      <c r="B311" s="24"/>
      <c r="C311" s="158"/>
      <c r="D311" s="159"/>
      <c r="E311" s="17" t="s">
        <v>25</v>
      </c>
      <c r="G311" s="24"/>
      <c r="H311" s="29"/>
      <c r="I311" s="164"/>
      <c r="J311" s="172"/>
      <c r="K311" s="172"/>
      <c r="L311" s="31"/>
      <c r="M311" s="17" t="s">
        <v>25</v>
      </c>
    </row>
    <row r="312" spans="2:13" ht="12.75">
      <c r="B312" s="24"/>
      <c r="C312" s="158"/>
      <c r="D312" s="159"/>
      <c r="E312" s="17" t="s">
        <v>25</v>
      </c>
      <c r="G312" s="24"/>
      <c r="H312" s="29"/>
      <c r="I312" s="164"/>
      <c r="J312" s="172"/>
      <c r="K312" s="172"/>
      <c r="L312" s="31"/>
      <c r="M312" s="17" t="s">
        <v>25</v>
      </c>
    </row>
    <row r="313" spans="2:13" ht="12.75">
      <c r="B313" s="24"/>
      <c r="C313" s="158"/>
      <c r="D313" s="159"/>
      <c r="E313" s="17" t="s">
        <v>25</v>
      </c>
      <c r="G313" s="24"/>
      <c r="H313" s="29"/>
      <c r="I313" s="164"/>
      <c r="J313" s="172"/>
      <c r="K313" s="172"/>
      <c r="L313" s="31"/>
      <c r="M313" s="17" t="s">
        <v>25</v>
      </c>
    </row>
    <row r="314" spans="2:13" ht="12.75">
      <c r="B314" s="24"/>
      <c r="C314" s="158"/>
      <c r="D314" s="159"/>
      <c r="E314" s="17" t="s">
        <v>25</v>
      </c>
      <c r="G314" s="24"/>
      <c r="H314" s="29"/>
      <c r="I314" s="164"/>
      <c r="J314" s="172"/>
      <c r="K314" s="172"/>
      <c r="L314" s="31"/>
      <c r="M314" s="17" t="s">
        <v>25</v>
      </c>
    </row>
    <row r="315" spans="2:13" ht="12.75">
      <c r="B315" s="24"/>
      <c r="C315" s="158"/>
      <c r="D315" s="159"/>
      <c r="E315" s="17" t="s">
        <v>25</v>
      </c>
      <c r="G315" s="24"/>
      <c r="H315" s="29"/>
      <c r="I315" s="164"/>
      <c r="J315" s="172"/>
      <c r="K315" s="172"/>
      <c r="L315" s="31"/>
      <c r="M315" s="17" t="s">
        <v>25</v>
      </c>
    </row>
    <row r="316" spans="2:13" ht="12.75">
      <c r="B316" s="24"/>
      <c r="C316" s="158"/>
      <c r="D316" s="159"/>
      <c r="E316" s="17" t="s">
        <v>25</v>
      </c>
      <c r="G316" s="24"/>
      <c r="H316" s="29"/>
      <c r="I316" s="164"/>
      <c r="J316" s="172"/>
      <c r="K316" s="172"/>
      <c r="L316" s="31"/>
      <c r="M316" s="17" t="s">
        <v>25</v>
      </c>
    </row>
    <row r="317" spans="2:13" ht="12.75">
      <c r="B317" s="24"/>
      <c r="C317" s="158"/>
      <c r="D317" s="159"/>
      <c r="E317" s="17" t="s">
        <v>25</v>
      </c>
      <c r="G317" s="24"/>
      <c r="H317" s="29"/>
      <c r="I317" s="164"/>
      <c r="J317" s="172"/>
      <c r="K317" s="172"/>
      <c r="L317" s="31"/>
      <c r="M317" s="17" t="s">
        <v>25</v>
      </c>
    </row>
    <row r="318" spans="2:13" ht="12.75">
      <c r="B318" s="24"/>
      <c r="C318" s="158"/>
      <c r="D318" s="159"/>
      <c r="E318" s="17" t="s">
        <v>25</v>
      </c>
      <c r="G318" s="24"/>
      <c r="H318" s="29"/>
      <c r="I318" s="164"/>
      <c r="J318" s="172"/>
      <c r="K318" s="172"/>
      <c r="L318" s="31"/>
      <c r="M318" s="17" t="s">
        <v>25</v>
      </c>
    </row>
    <row r="319" spans="2:13" ht="12.75">
      <c r="B319" s="24"/>
      <c r="C319" s="158"/>
      <c r="D319" s="159"/>
      <c r="E319" s="17" t="s">
        <v>25</v>
      </c>
      <c r="G319" s="24"/>
      <c r="H319" s="29"/>
      <c r="I319" s="164"/>
      <c r="J319" s="172"/>
      <c r="K319" s="172"/>
      <c r="L319" s="31"/>
      <c r="M319" s="17" t="s">
        <v>25</v>
      </c>
    </row>
    <row r="320" spans="2:13" ht="12.75">
      <c r="B320" s="24"/>
      <c r="C320" s="158"/>
      <c r="D320" s="159"/>
      <c r="E320" s="17" t="s">
        <v>25</v>
      </c>
      <c r="G320" s="24"/>
      <c r="H320" s="29"/>
      <c r="I320" s="164"/>
      <c r="J320" s="172"/>
      <c r="K320" s="172"/>
      <c r="L320" s="31"/>
      <c r="M320" s="17" t="s">
        <v>25</v>
      </c>
    </row>
    <row r="321" spans="2:13" ht="12.75">
      <c r="B321" s="24"/>
      <c r="C321" s="158"/>
      <c r="D321" s="159"/>
      <c r="E321" s="17" t="s">
        <v>25</v>
      </c>
      <c r="G321" s="24"/>
      <c r="H321" s="29"/>
      <c r="I321" s="164"/>
      <c r="J321" s="172"/>
      <c r="K321" s="172"/>
      <c r="L321" s="31"/>
      <c r="M321" s="17" t="s">
        <v>25</v>
      </c>
    </row>
    <row r="322" spans="2:13" ht="12.75">
      <c r="B322" s="24"/>
      <c r="C322" s="158"/>
      <c r="D322" s="159"/>
      <c r="E322" s="17" t="s">
        <v>25</v>
      </c>
      <c r="G322" s="24"/>
      <c r="H322" s="29"/>
      <c r="I322" s="164"/>
      <c r="J322" s="172"/>
      <c r="K322" s="172"/>
      <c r="L322" s="31"/>
      <c r="M322" s="17" t="s">
        <v>25</v>
      </c>
    </row>
    <row r="323" spans="2:13" ht="12.75">
      <c r="B323" s="24"/>
      <c r="C323" s="158"/>
      <c r="D323" s="159"/>
      <c r="E323" s="17" t="s">
        <v>25</v>
      </c>
      <c r="G323" s="24"/>
      <c r="H323" s="29"/>
      <c r="I323" s="164"/>
      <c r="J323" s="172"/>
      <c r="K323" s="172"/>
      <c r="L323" s="31"/>
      <c r="M323" s="17" t="s">
        <v>25</v>
      </c>
    </row>
    <row r="324" spans="2:13" ht="12.75">
      <c r="B324" s="24"/>
      <c r="C324" s="158"/>
      <c r="D324" s="159"/>
      <c r="E324" s="17" t="s">
        <v>25</v>
      </c>
      <c r="G324" s="24"/>
      <c r="H324" s="29"/>
      <c r="I324" s="164"/>
      <c r="J324" s="172"/>
      <c r="K324" s="172"/>
      <c r="L324" s="31"/>
      <c r="M324" s="17" t="s">
        <v>25</v>
      </c>
    </row>
    <row r="325" spans="2:13" ht="12.75">
      <c r="B325" s="24"/>
      <c r="C325" s="158"/>
      <c r="D325" s="159"/>
      <c r="E325" s="17" t="s">
        <v>25</v>
      </c>
      <c r="G325" s="24"/>
      <c r="H325" s="29"/>
      <c r="I325" s="164"/>
      <c r="J325" s="172"/>
      <c r="K325" s="172"/>
      <c r="L325" s="31"/>
      <c r="M325" s="17" t="s">
        <v>25</v>
      </c>
    </row>
    <row r="326" spans="2:13" ht="12.75">
      <c r="B326" s="24"/>
      <c r="C326" s="158"/>
      <c r="D326" s="159"/>
      <c r="E326" s="17" t="s">
        <v>25</v>
      </c>
      <c r="G326" s="24"/>
      <c r="H326" s="29"/>
      <c r="I326" s="164"/>
      <c r="J326" s="172"/>
      <c r="K326" s="172"/>
      <c r="L326" s="31"/>
      <c r="M326" s="17" t="s">
        <v>25</v>
      </c>
    </row>
    <row r="327" spans="2:13" ht="12.75">
      <c r="B327" s="24"/>
      <c r="C327" s="158"/>
      <c r="D327" s="159"/>
      <c r="E327" s="17" t="s">
        <v>25</v>
      </c>
      <c r="G327" s="24"/>
      <c r="H327" s="29"/>
      <c r="I327" s="164"/>
      <c r="J327" s="172"/>
      <c r="K327" s="172"/>
      <c r="L327" s="31"/>
      <c r="M327" s="17" t="s">
        <v>25</v>
      </c>
    </row>
    <row r="328" spans="2:13" ht="12.75">
      <c r="B328" s="24"/>
      <c r="C328" s="158"/>
      <c r="D328" s="159"/>
      <c r="E328" s="17" t="s">
        <v>25</v>
      </c>
      <c r="G328" s="24"/>
      <c r="H328" s="29"/>
      <c r="I328" s="164"/>
      <c r="J328" s="172"/>
      <c r="K328" s="172"/>
      <c r="L328" s="31"/>
      <c r="M328" s="17" t="s">
        <v>25</v>
      </c>
    </row>
    <row r="329" spans="2:13" ht="12.75">
      <c r="B329" s="24"/>
      <c r="C329" s="158"/>
      <c r="D329" s="159"/>
      <c r="E329" s="17" t="s">
        <v>25</v>
      </c>
      <c r="G329" s="24"/>
      <c r="H329" s="29"/>
      <c r="I329" s="164"/>
      <c r="J329" s="172"/>
      <c r="K329" s="172"/>
      <c r="L329" s="31"/>
      <c r="M329" s="17" t="s">
        <v>25</v>
      </c>
    </row>
    <row r="330" spans="2:13" ht="12.75">
      <c r="B330" s="24"/>
      <c r="C330" s="158"/>
      <c r="D330" s="159"/>
      <c r="E330" s="17" t="s">
        <v>25</v>
      </c>
      <c r="G330" s="24"/>
      <c r="H330" s="29"/>
      <c r="I330" s="164"/>
      <c r="J330" s="172"/>
      <c r="K330" s="172"/>
      <c r="L330" s="31"/>
      <c r="M330" s="17" t="s">
        <v>25</v>
      </c>
    </row>
    <row r="331" spans="2:13" ht="12.75">
      <c r="B331" s="24"/>
      <c r="C331" s="158"/>
      <c r="D331" s="159"/>
      <c r="E331" s="17" t="s">
        <v>25</v>
      </c>
      <c r="G331" s="24"/>
      <c r="H331" s="29"/>
      <c r="I331" s="164"/>
      <c r="J331" s="172"/>
      <c r="K331" s="172"/>
      <c r="L331" s="31"/>
      <c r="M331" s="17" t="s">
        <v>25</v>
      </c>
    </row>
    <row r="332" spans="2:13" ht="12.75">
      <c r="B332" s="24"/>
      <c r="C332" s="158"/>
      <c r="D332" s="159"/>
      <c r="E332" s="17" t="s">
        <v>25</v>
      </c>
      <c r="G332" s="24"/>
      <c r="H332" s="29"/>
      <c r="I332" s="164"/>
      <c r="J332" s="172"/>
      <c r="K332" s="172"/>
      <c r="L332" s="31"/>
      <c r="M332" s="17" t="s">
        <v>25</v>
      </c>
    </row>
    <row r="333" spans="2:13" ht="12.75">
      <c r="B333" s="24"/>
      <c r="C333" s="158"/>
      <c r="D333" s="159"/>
      <c r="E333" s="17" t="s">
        <v>25</v>
      </c>
      <c r="G333" s="24"/>
      <c r="H333" s="29"/>
      <c r="I333" s="164"/>
      <c r="J333" s="172"/>
      <c r="K333" s="172"/>
      <c r="L333" s="31"/>
      <c r="M333" s="17" t="s">
        <v>25</v>
      </c>
    </row>
    <row r="334" spans="2:13" ht="12.75">
      <c r="B334" s="24"/>
      <c r="C334" s="158"/>
      <c r="D334" s="159"/>
      <c r="E334" s="17" t="s">
        <v>25</v>
      </c>
      <c r="G334" s="24"/>
      <c r="H334" s="29"/>
      <c r="I334" s="164"/>
      <c r="J334" s="172"/>
      <c r="K334" s="172"/>
      <c r="L334" s="31"/>
      <c r="M334" s="17" t="s">
        <v>25</v>
      </c>
    </row>
    <row r="335" spans="2:13" ht="12.75">
      <c r="B335" s="24"/>
      <c r="C335" s="158"/>
      <c r="D335" s="159"/>
      <c r="E335" s="17" t="s">
        <v>25</v>
      </c>
      <c r="G335" s="24"/>
      <c r="H335" s="29"/>
      <c r="I335" s="164"/>
      <c r="J335" s="172"/>
      <c r="K335" s="172"/>
      <c r="L335" s="31"/>
      <c r="M335" s="17" t="s">
        <v>25</v>
      </c>
    </row>
    <row r="336" spans="2:13" ht="12.75">
      <c r="B336" s="24"/>
      <c r="C336" s="158"/>
      <c r="D336" s="159"/>
      <c r="E336" s="17" t="s">
        <v>25</v>
      </c>
      <c r="G336" s="24"/>
      <c r="H336" s="29"/>
      <c r="I336" s="164"/>
      <c r="J336" s="172"/>
      <c r="K336" s="172"/>
      <c r="L336" s="31"/>
      <c r="M336" s="17" t="s">
        <v>25</v>
      </c>
    </row>
    <row r="337" spans="2:13" ht="12.75">
      <c r="B337" s="24"/>
      <c r="C337" s="158"/>
      <c r="D337" s="159"/>
      <c r="E337" s="17" t="s">
        <v>25</v>
      </c>
      <c r="G337" s="24"/>
      <c r="H337" s="29"/>
      <c r="I337" s="164"/>
      <c r="J337" s="172"/>
      <c r="K337" s="172"/>
      <c r="L337" s="31"/>
      <c r="M337" s="17" t="s">
        <v>25</v>
      </c>
    </row>
    <row r="338" spans="2:13" ht="12.75">
      <c r="B338" s="24"/>
      <c r="C338" s="158"/>
      <c r="D338" s="159"/>
      <c r="E338" s="17" t="s">
        <v>25</v>
      </c>
      <c r="G338" s="24"/>
      <c r="H338" s="29"/>
      <c r="I338" s="164"/>
      <c r="J338" s="172"/>
      <c r="K338" s="172"/>
      <c r="L338" s="31"/>
      <c r="M338" s="17" t="s">
        <v>25</v>
      </c>
    </row>
    <row r="339" spans="2:13" ht="12.75">
      <c r="B339" s="24"/>
      <c r="C339" s="158"/>
      <c r="D339" s="159"/>
      <c r="E339" s="17" t="s">
        <v>25</v>
      </c>
      <c r="G339" s="24"/>
      <c r="H339" s="29"/>
      <c r="I339" s="164"/>
      <c r="J339" s="172"/>
      <c r="K339" s="172"/>
      <c r="L339" s="31"/>
      <c r="M339" s="17" t="s">
        <v>25</v>
      </c>
    </row>
    <row r="340" spans="2:13" ht="12.75">
      <c r="B340" s="24"/>
      <c r="C340" s="158"/>
      <c r="D340" s="159"/>
      <c r="E340" s="17" t="s">
        <v>25</v>
      </c>
      <c r="G340" s="24"/>
      <c r="H340" s="29"/>
      <c r="I340" s="164"/>
      <c r="J340" s="172"/>
      <c r="K340" s="172"/>
      <c r="L340" s="31"/>
      <c r="M340" s="17" t="s">
        <v>25</v>
      </c>
    </row>
    <row r="341" spans="2:13" ht="12.75">
      <c r="B341" s="24"/>
      <c r="C341" s="158"/>
      <c r="D341" s="159"/>
      <c r="E341" s="17" t="s">
        <v>25</v>
      </c>
      <c r="G341" s="24"/>
      <c r="H341" s="29"/>
      <c r="I341" s="164"/>
      <c r="J341" s="172"/>
      <c r="K341" s="172"/>
      <c r="L341" s="31"/>
      <c r="M341" s="17" t="s">
        <v>25</v>
      </c>
    </row>
    <row r="342" spans="2:13" ht="12.75">
      <c r="B342" s="24"/>
      <c r="C342" s="158"/>
      <c r="D342" s="159"/>
      <c r="E342" s="17" t="s">
        <v>25</v>
      </c>
      <c r="G342" s="24"/>
      <c r="H342" s="29"/>
      <c r="I342" s="164"/>
      <c r="J342" s="172"/>
      <c r="K342" s="172"/>
      <c r="L342" s="31"/>
      <c r="M342" s="17" t="s">
        <v>25</v>
      </c>
    </row>
    <row r="343" spans="2:13" ht="12.75">
      <c r="B343" s="24"/>
      <c r="C343" s="158"/>
      <c r="D343" s="159"/>
      <c r="E343" s="17" t="s">
        <v>25</v>
      </c>
      <c r="G343" s="24"/>
      <c r="H343" s="29"/>
      <c r="I343" s="164"/>
      <c r="J343" s="172"/>
      <c r="K343" s="172"/>
      <c r="L343" s="31"/>
      <c r="M343" s="17" t="s">
        <v>25</v>
      </c>
    </row>
    <row r="344" spans="2:13" ht="12.75">
      <c r="B344" s="24"/>
      <c r="C344" s="158"/>
      <c r="D344" s="159"/>
      <c r="E344" s="17" t="s">
        <v>25</v>
      </c>
      <c r="G344" s="24"/>
      <c r="H344" s="29"/>
      <c r="I344" s="164"/>
      <c r="J344" s="172"/>
      <c r="K344" s="172"/>
      <c r="L344" s="31"/>
      <c r="M344" s="17" t="s">
        <v>25</v>
      </c>
    </row>
    <row r="345" spans="2:13" ht="12.75">
      <c r="B345" s="24"/>
      <c r="C345" s="158"/>
      <c r="D345" s="159"/>
      <c r="E345" s="17" t="s">
        <v>25</v>
      </c>
      <c r="G345" s="24"/>
      <c r="H345" s="29"/>
      <c r="I345" s="164"/>
      <c r="J345" s="172"/>
      <c r="K345" s="172"/>
      <c r="L345" s="31"/>
      <c r="M345" s="17" t="s">
        <v>25</v>
      </c>
    </row>
    <row r="346" spans="2:13" ht="12.75">
      <c r="B346" s="24"/>
      <c r="C346" s="158"/>
      <c r="D346" s="159"/>
      <c r="E346" s="17" t="s">
        <v>25</v>
      </c>
      <c r="G346" s="24"/>
      <c r="H346" s="29"/>
      <c r="I346" s="164"/>
      <c r="J346" s="172"/>
      <c r="K346" s="172"/>
      <c r="L346" s="31"/>
      <c r="M346" s="17" t="s">
        <v>25</v>
      </c>
    </row>
    <row r="347" spans="2:13" ht="12.75">
      <c r="B347" s="24"/>
      <c r="C347" s="158"/>
      <c r="D347" s="159"/>
      <c r="E347" s="17" t="s">
        <v>25</v>
      </c>
      <c r="G347" s="24"/>
      <c r="H347" s="29"/>
      <c r="I347" s="164"/>
      <c r="J347" s="172"/>
      <c r="K347" s="172"/>
      <c r="L347" s="31"/>
      <c r="M347" s="17" t="s">
        <v>25</v>
      </c>
    </row>
    <row r="348" spans="2:13" ht="12.75">
      <c r="B348" s="24"/>
      <c r="C348" s="158"/>
      <c r="D348" s="159"/>
      <c r="E348" s="17" t="s">
        <v>25</v>
      </c>
      <c r="G348" s="24"/>
      <c r="H348" s="29"/>
      <c r="I348" s="164"/>
      <c r="J348" s="172"/>
      <c r="K348" s="172"/>
      <c r="L348" s="31"/>
      <c r="M348" s="17" t="s">
        <v>25</v>
      </c>
    </row>
    <row r="349" spans="2:13" ht="12.75">
      <c r="B349" s="24"/>
      <c r="C349" s="158"/>
      <c r="D349" s="159"/>
      <c r="E349" s="17" t="s">
        <v>25</v>
      </c>
      <c r="G349" s="24"/>
      <c r="H349" s="29"/>
      <c r="I349" s="164"/>
      <c r="J349" s="172"/>
      <c r="K349" s="172"/>
      <c r="L349" s="31"/>
      <c r="M349" s="17" t="s">
        <v>25</v>
      </c>
    </row>
    <row r="350" spans="2:13" ht="12.75">
      <c r="B350" s="24"/>
      <c r="C350" s="158"/>
      <c r="D350" s="159"/>
      <c r="E350" s="17" t="s">
        <v>25</v>
      </c>
      <c r="G350" s="24"/>
      <c r="H350" s="29"/>
      <c r="I350" s="164"/>
      <c r="J350" s="172"/>
      <c r="K350" s="172"/>
      <c r="L350" s="31"/>
      <c r="M350" s="17" t="s">
        <v>25</v>
      </c>
    </row>
    <row r="351" spans="2:13" ht="12.75">
      <c r="B351" s="24"/>
      <c r="C351" s="158"/>
      <c r="D351" s="159"/>
      <c r="E351" s="17" t="s">
        <v>25</v>
      </c>
      <c r="G351" s="24"/>
      <c r="H351" s="29"/>
      <c r="I351" s="164"/>
      <c r="J351" s="172"/>
      <c r="K351" s="172"/>
      <c r="L351" s="31"/>
      <c r="M351" s="17" t="s">
        <v>25</v>
      </c>
    </row>
    <row r="352" spans="2:13" ht="12.75">
      <c r="B352" s="24"/>
      <c r="C352" s="158"/>
      <c r="D352" s="159"/>
      <c r="E352" s="17" t="s">
        <v>25</v>
      </c>
      <c r="G352" s="24"/>
      <c r="H352" s="29"/>
      <c r="I352" s="164"/>
      <c r="J352" s="172"/>
      <c r="K352" s="172"/>
      <c r="L352" s="31"/>
      <c r="M352" s="17" t="s">
        <v>25</v>
      </c>
    </row>
    <row r="353" spans="2:13" ht="12.75">
      <c r="B353" s="24"/>
      <c r="C353" s="158"/>
      <c r="D353" s="159"/>
      <c r="E353" s="17" t="s">
        <v>25</v>
      </c>
      <c r="G353" s="24"/>
      <c r="H353" s="29"/>
      <c r="I353" s="164"/>
      <c r="J353" s="172"/>
      <c r="K353" s="172"/>
      <c r="L353" s="31"/>
      <c r="M353" s="17" t="s">
        <v>25</v>
      </c>
    </row>
    <row r="354" spans="2:13" ht="12.75">
      <c r="B354" s="24"/>
      <c r="C354" s="158"/>
      <c r="D354" s="159"/>
      <c r="E354" s="17" t="s">
        <v>25</v>
      </c>
      <c r="G354" s="24"/>
      <c r="H354" s="29"/>
      <c r="I354" s="164"/>
      <c r="J354" s="172"/>
      <c r="K354" s="172"/>
      <c r="L354" s="31"/>
      <c r="M354" s="17" t="s">
        <v>25</v>
      </c>
    </row>
    <row r="355" spans="2:13" ht="12.75">
      <c r="B355" s="24"/>
      <c r="C355" s="158"/>
      <c r="D355" s="159"/>
      <c r="E355" s="17" t="s">
        <v>25</v>
      </c>
      <c r="G355" s="24"/>
      <c r="H355" s="29"/>
      <c r="I355" s="164"/>
      <c r="J355" s="172"/>
      <c r="K355" s="172"/>
      <c r="L355" s="31"/>
      <c r="M355" s="17" t="s">
        <v>25</v>
      </c>
    </row>
    <row r="356" spans="2:13" ht="12.75">
      <c r="B356" s="24"/>
      <c r="C356" s="158"/>
      <c r="D356" s="159"/>
      <c r="E356" s="17" t="s">
        <v>25</v>
      </c>
      <c r="G356" s="24"/>
      <c r="H356" s="29"/>
      <c r="I356" s="164"/>
      <c r="J356" s="172"/>
      <c r="K356" s="172"/>
      <c r="L356" s="31"/>
      <c r="M356" s="17" t="s">
        <v>25</v>
      </c>
    </row>
    <row r="357" spans="2:13" ht="12.75">
      <c r="B357" s="24"/>
      <c r="C357" s="158"/>
      <c r="D357" s="159"/>
      <c r="E357" s="17" t="s">
        <v>25</v>
      </c>
      <c r="G357" s="24"/>
      <c r="H357" s="29"/>
      <c r="I357" s="164"/>
      <c r="J357" s="172"/>
      <c r="K357" s="172"/>
      <c r="L357" s="31"/>
      <c r="M357" s="17" t="s">
        <v>25</v>
      </c>
    </row>
    <row r="358" spans="2:13" ht="12.75">
      <c r="B358" s="24"/>
      <c r="C358" s="158"/>
      <c r="D358" s="159"/>
      <c r="E358" s="17" t="s">
        <v>25</v>
      </c>
      <c r="G358" s="24"/>
      <c r="H358" s="29"/>
      <c r="I358" s="164"/>
      <c r="J358" s="172"/>
      <c r="K358" s="172"/>
      <c r="L358" s="31"/>
      <c r="M358" s="17" t="s">
        <v>25</v>
      </c>
    </row>
    <row r="359" spans="2:13" ht="12.75">
      <c r="B359" s="24"/>
      <c r="C359" s="158"/>
      <c r="D359" s="159"/>
      <c r="E359" s="17" t="s">
        <v>25</v>
      </c>
      <c r="G359" s="24"/>
      <c r="H359" s="29"/>
      <c r="I359" s="164"/>
      <c r="J359" s="172"/>
      <c r="K359" s="172"/>
      <c r="L359" s="31"/>
      <c r="M359" s="17" t="s">
        <v>25</v>
      </c>
    </row>
    <row r="360" spans="2:13" ht="12.75">
      <c r="B360" s="24"/>
      <c r="C360" s="158"/>
      <c r="D360" s="159"/>
      <c r="E360" s="17" t="s">
        <v>25</v>
      </c>
      <c r="G360" s="24"/>
      <c r="H360" s="29"/>
      <c r="I360" s="164"/>
      <c r="J360" s="172"/>
      <c r="K360" s="172"/>
      <c r="L360" s="31"/>
      <c r="M360" s="17" t="s">
        <v>25</v>
      </c>
    </row>
    <row r="361" spans="2:13" ht="12.75">
      <c r="B361" s="24"/>
      <c r="C361" s="158"/>
      <c r="D361" s="159"/>
      <c r="E361" s="17" t="s">
        <v>25</v>
      </c>
      <c r="G361" s="24"/>
      <c r="H361" s="29"/>
      <c r="I361" s="164"/>
      <c r="J361" s="172"/>
      <c r="K361" s="172"/>
      <c r="L361" s="31"/>
      <c r="M361" s="17" t="s">
        <v>25</v>
      </c>
    </row>
    <row r="362" spans="2:13" ht="12.75">
      <c r="B362" s="24"/>
      <c r="C362" s="158"/>
      <c r="D362" s="159"/>
      <c r="E362" s="17" t="s">
        <v>25</v>
      </c>
      <c r="G362" s="24"/>
      <c r="H362" s="29"/>
      <c r="I362" s="164"/>
      <c r="J362" s="172"/>
      <c r="K362" s="172"/>
      <c r="L362" s="31"/>
      <c r="M362" s="17" t="s">
        <v>25</v>
      </c>
    </row>
    <row r="363" spans="2:13" ht="12.75">
      <c r="B363" s="24"/>
      <c r="C363" s="158"/>
      <c r="D363" s="159"/>
      <c r="E363" s="17" t="s">
        <v>25</v>
      </c>
      <c r="G363" s="24"/>
      <c r="H363" s="29"/>
      <c r="I363" s="164"/>
      <c r="J363" s="172"/>
      <c r="K363" s="172"/>
      <c r="L363" s="31"/>
      <c r="M363" s="17" t="s">
        <v>25</v>
      </c>
    </row>
    <row r="364" spans="2:13" ht="12.75">
      <c r="B364" s="24"/>
      <c r="C364" s="158"/>
      <c r="D364" s="159"/>
      <c r="E364" s="17" t="s">
        <v>25</v>
      </c>
      <c r="G364" s="24"/>
      <c r="H364" s="29"/>
      <c r="I364" s="164"/>
      <c r="J364" s="172"/>
      <c r="K364" s="172"/>
      <c r="L364" s="31"/>
      <c r="M364" s="17" t="s">
        <v>25</v>
      </c>
    </row>
    <row r="365" spans="2:13" ht="12.75">
      <c r="B365" s="24"/>
      <c r="C365" s="158"/>
      <c r="D365" s="159"/>
      <c r="E365" s="17" t="s">
        <v>25</v>
      </c>
      <c r="G365" s="24"/>
      <c r="H365" s="29"/>
      <c r="I365" s="164"/>
      <c r="J365" s="172"/>
      <c r="K365" s="172"/>
      <c r="L365" s="31"/>
      <c r="M365" s="17" t="s">
        <v>25</v>
      </c>
    </row>
    <row r="366" spans="2:13" ht="12.75">
      <c r="B366" s="24"/>
      <c r="C366" s="158"/>
      <c r="D366" s="159"/>
      <c r="E366" s="17" t="s">
        <v>25</v>
      </c>
      <c r="G366" s="24"/>
      <c r="H366" s="29"/>
      <c r="I366" s="164"/>
      <c r="J366" s="172"/>
      <c r="K366" s="172"/>
      <c r="L366" s="31"/>
      <c r="M366" s="17" t="s">
        <v>25</v>
      </c>
    </row>
    <row r="367" spans="2:13" ht="12.75">
      <c r="B367" s="24"/>
      <c r="C367" s="158"/>
      <c r="D367" s="159"/>
      <c r="E367" s="17" t="s">
        <v>25</v>
      </c>
      <c r="G367" s="24"/>
      <c r="H367" s="29"/>
      <c r="I367" s="164"/>
      <c r="J367" s="172"/>
      <c r="K367" s="172"/>
      <c r="L367" s="31"/>
      <c r="M367" s="17" t="s">
        <v>25</v>
      </c>
    </row>
    <row r="368" spans="2:13" ht="12.75">
      <c r="B368" s="24"/>
      <c r="C368" s="158"/>
      <c r="D368" s="159"/>
      <c r="E368" s="17" t="s">
        <v>25</v>
      </c>
      <c r="G368" s="24"/>
      <c r="H368" s="29"/>
      <c r="I368" s="164"/>
      <c r="J368" s="172"/>
      <c r="K368" s="172"/>
      <c r="L368" s="31"/>
      <c r="M368" s="17" t="s">
        <v>25</v>
      </c>
    </row>
    <row r="369" spans="2:13" ht="12.75">
      <c r="B369" s="24"/>
      <c r="C369" s="158"/>
      <c r="D369" s="159"/>
      <c r="E369" s="17" t="s">
        <v>25</v>
      </c>
      <c r="G369" s="24"/>
      <c r="H369" s="29"/>
      <c r="I369" s="164"/>
      <c r="J369" s="172"/>
      <c r="K369" s="172"/>
      <c r="L369" s="31"/>
      <c r="M369" s="17" t="s">
        <v>25</v>
      </c>
    </row>
    <row r="370" spans="2:13" ht="12.75">
      <c r="B370" s="24"/>
      <c r="C370" s="158"/>
      <c r="D370" s="159"/>
      <c r="E370" s="17" t="s">
        <v>25</v>
      </c>
      <c r="G370" s="24"/>
      <c r="H370" s="29"/>
      <c r="I370" s="164"/>
      <c r="J370" s="172"/>
      <c r="K370" s="172"/>
      <c r="L370" s="31"/>
      <c r="M370" s="17" t="s">
        <v>25</v>
      </c>
    </row>
    <row r="371" spans="2:13" ht="12.75">
      <c r="B371" s="24"/>
      <c r="C371" s="158"/>
      <c r="D371" s="159"/>
      <c r="E371" s="17" t="s">
        <v>25</v>
      </c>
      <c r="G371" s="24"/>
      <c r="H371" s="29"/>
      <c r="I371" s="164"/>
      <c r="J371" s="172"/>
      <c r="K371" s="172"/>
      <c r="L371" s="31"/>
      <c r="M371" s="17" t="s">
        <v>25</v>
      </c>
    </row>
    <row r="372" spans="2:13" ht="12.75">
      <c r="B372" s="24"/>
      <c r="C372" s="158"/>
      <c r="D372" s="159"/>
      <c r="E372" s="17" t="s">
        <v>25</v>
      </c>
      <c r="G372" s="24"/>
      <c r="H372" s="29"/>
      <c r="I372" s="164"/>
      <c r="J372" s="172"/>
      <c r="K372" s="172"/>
      <c r="L372" s="31"/>
      <c r="M372" s="17" t="s">
        <v>25</v>
      </c>
    </row>
    <row r="373" spans="2:13" ht="12.75">
      <c r="B373" s="24"/>
      <c r="C373" s="158"/>
      <c r="D373" s="159"/>
      <c r="E373" s="17" t="s">
        <v>25</v>
      </c>
      <c r="G373" s="24"/>
      <c r="H373" s="29"/>
      <c r="I373" s="164"/>
      <c r="J373" s="172"/>
      <c r="K373" s="172"/>
      <c r="L373" s="31"/>
      <c r="M373" s="17" t="s">
        <v>25</v>
      </c>
    </row>
    <row r="374" spans="2:13" ht="12.75">
      <c r="B374" s="24"/>
      <c r="C374" s="158"/>
      <c r="D374" s="159"/>
      <c r="E374" s="17" t="s">
        <v>25</v>
      </c>
      <c r="G374" s="24"/>
      <c r="H374" s="29"/>
      <c r="I374" s="164"/>
      <c r="J374" s="172"/>
      <c r="K374" s="172"/>
      <c r="L374" s="31"/>
      <c r="M374" s="17" t="s">
        <v>25</v>
      </c>
    </row>
    <row r="375" spans="2:13" ht="12.75">
      <c r="B375" s="24"/>
      <c r="C375" s="158"/>
      <c r="D375" s="159"/>
      <c r="E375" s="17" t="s">
        <v>25</v>
      </c>
      <c r="G375" s="24"/>
      <c r="H375" s="29"/>
      <c r="I375" s="164"/>
      <c r="J375" s="172"/>
      <c r="K375" s="172"/>
      <c r="L375" s="31"/>
      <c r="M375" s="17" t="s">
        <v>25</v>
      </c>
    </row>
    <row r="376" spans="2:13" ht="12.75">
      <c r="B376" s="24"/>
      <c r="C376" s="158"/>
      <c r="D376" s="159"/>
      <c r="E376" s="17" t="s">
        <v>25</v>
      </c>
      <c r="G376" s="24"/>
      <c r="H376" s="29"/>
      <c r="I376" s="164"/>
      <c r="J376" s="172"/>
      <c r="K376" s="172"/>
      <c r="L376" s="31"/>
      <c r="M376" s="17" t="s">
        <v>25</v>
      </c>
    </row>
    <row r="377" spans="2:13" ht="12.75">
      <c r="B377" s="24"/>
      <c r="C377" s="158"/>
      <c r="D377" s="159"/>
      <c r="E377" s="17" t="s">
        <v>25</v>
      </c>
      <c r="G377" s="24"/>
      <c r="H377" s="29"/>
      <c r="I377" s="164"/>
      <c r="J377" s="172"/>
      <c r="K377" s="172"/>
      <c r="L377" s="31"/>
      <c r="M377" s="17" t="s">
        <v>25</v>
      </c>
    </row>
    <row r="378" spans="2:13" ht="12.75">
      <c r="B378" s="24"/>
      <c r="C378" s="158"/>
      <c r="D378" s="159"/>
      <c r="E378" s="17" t="s">
        <v>25</v>
      </c>
      <c r="G378" s="24"/>
      <c r="H378" s="29"/>
      <c r="I378" s="164"/>
      <c r="J378" s="172"/>
      <c r="K378" s="172"/>
      <c r="L378" s="31"/>
      <c r="M378" s="17" t="s">
        <v>25</v>
      </c>
    </row>
    <row r="379" spans="2:13" ht="12.75">
      <c r="B379" s="24"/>
      <c r="C379" s="158"/>
      <c r="D379" s="159"/>
      <c r="E379" s="17" t="s">
        <v>25</v>
      </c>
      <c r="G379" s="24"/>
      <c r="H379" s="29"/>
      <c r="I379" s="164"/>
      <c r="J379" s="172"/>
      <c r="K379" s="172"/>
      <c r="L379" s="31"/>
      <c r="M379" s="17" t="s">
        <v>25</v>
      </c>
    </row>
    <row r="380" spans="2:13" ht="12.75">
      <c r="B380" s="24"/>
      <c r="C380" s="158"/>
      <c r="D380" s="159"/>
      <c r="E380" s="17" t="s">
        <v>25</v>
      </c>
      <c r="G380" s="24"/>
      <c r="H380" s="29"/>
      <c r="I380" s="164"/>
      <c r="J380" s="172"/>
      <c r="K380" s="172"/>
      <c r="L380" s="31"/>
      <c r="M380" s="17" t="s">
        <v>25</v>
      </c>
    </row>
    <row r="381" spans="2:13" ht="12.75">
      <c r="B381" s="24"/>
      <c r="C381" s="158"/>
      <c r="D381" s="159"/>
      <c r="E381" s="17" t="s">
        <v>25</v>
      </c>
      <c r="G381" s="24"/>
      <c r="H381" s="29"/>
      <c r="I381" s="164"/>
      <c r="J381" s="172"/>
      <c r="K381" s="172"/>
      <c r="L381" s="31"/>
      <c r="M381" s="17" t="s">
        <v>25</v>
      </c>
    </row>
    <row r="382" spans="2:13" ht="12.75">
      <c r="B382" s="24"/>
      <c r="C382" s="158"/>
      <c r="D382" s="159"/>
      <c r="E382" s="17" t="s">
        <v>25</v>
      </c>
      <c r="G382" s="24"/>
      <c r="H382" s="29"/>
      <c r="I382" s="164"/>
      <c r="J382" s="172"/>
      <c r="K382" s="172"/>
      <c r="L382" s="31"/>
      <c r="M382" s="17" t="s">
        <v>25</v>
      </c>
    </row>
    <row r="383" spans="2:13" ht="12.75">
      <c r="B383" s="24"/>
      <c r="C383" s="158"/>
      <c r="D383" s="159"/>
      <c r="E383" s="17" t="s">
        <v>25</v>
      </c>
      <c r="G383" s="24"/>
      <c r="H383" s="29"/>
      <c r="I383" s="164"/>
      <c r="J383" s="172"/>
      <c r="K383" s="172"/>
      <c r="L383" s="31"/>
      <c r="M383" s="17" t="s">
        <v>25</v>
      </c>
    </row>
    <row r="384" spans="2:13" ht="12.75">
      <c r="B384" s="24"/>
      <c r="C384" s="158"/>
      <c r="D384" s="159"/>
      <c r="E384" s="17" t="s">
        <v>25</v>
      </c>
      <c r="G384" s="24"/>
      <c r="H384" s="29"/>
      <c r="I384" s="164"/>
      <c r="J384" s="172"/>
      <c r="K384" s="172"/>
      <c r="L384" s="31"/>
      <c r="M384" s="17" t="s">
        <v>25</v>
      </c>
    </row>
    <row r="385" spans="2:13" ht="12.75">
      <c r="B385" s="24"/>
      <c r="C385" s="158"/>
      <c r="D385" s="159"/>
      <c r="E385" s="17" t="s">
        <v>25</v>
      </c>
      <c r="G385" s="24"/>
      <c r="H385" s="29"/>
      <c r="I385" s="164"/>
      <c r="J385" s="172"/>
      <c r="K385" s="172"/>
      <c r="L385" s="31"/>
      <c r="M385" s="17" t="s">
        <v>25</v>
      </c>
    </row>
    <row r="386" spans="2:13" ht="12.75">
      <c r="B386" s="24"/>
      <c r="C386" s="158"/>
      <c r="D386" s="159"/>
      <c r="E386" s="17" t="s">
        <v>25</v>
      </c>
      <c r="G386" s="24"/>
      <c r="H386" s="29"/>
      <c r="I386" s="164"/>
      <c r="J386" s="172"/>
      <c r="K386" s="172"/>
      <c r="L386" s="31"/>
      <c r="M386" s="17" t="s">
        <v>25</v>
      </c>
    </row>
    <row r="387" spans="2:13" ht="12.75">
      <c r="B387" s="24"/>
      <c r="C387" s="158"/>
      <c r="D387" s="159"/>
      <c r="E387" s="17" t="s">
        <v>25</v>
      </c>
      <c r="G387" s="24"/>
      <c r="H387" s="29"/>
      <c r="I387" s="164"/>
      <c r="J387" s="172"/>
      <c r="K387" s="172"/>
      <c r="L387" s="31"/>
      <c r="M387" s="17" t="s">
        <v>25</v>
      </c>
    </row>
    <row r="388" spans="2:13" ht="12.75">
      <c r="B388" s="24"/>
      <c r="C388" s="158"/>
      <c r="D388" s="159"/>
      <c r="E388" s="17" t="s">
        <v>25</v>
      </c>
      <c r="G388" s="24"/>
      <c r="H388" s="29"/>
      <c r="I388" s="164"/>
      <c r="J388" s="172"/>
      <c r="K388" s="172"/>
      <c r="L388" s="31"/>
      <c r="M388" s="17" t="s">
        <v>25</v>
      </c>
    </row>
    <row r="389" spans="2:13" ht="12.75">
      <c r="B389" s="24"/>
      <c r="C389" s="158"/>
      <c r="D389" s="159"/>
      <c r="E389" s="17" t="s">
        <v>25</v>
      </c>
      <c r="G389" s="24"/>
      <c r="H389" s="29"/>
      <c r="I389" s="164"/>
      <c r="J389" s="172"/>
      <c r="K389" s="172"/>
      <c r="L389" s="31"/>
      <c r="M389" s="17" t="s">
        <v>25</v>
      </c>
    </row>
    <row r="390" spans="2:13" ht="12.75">
      <c r="B390" s="24"/>
      <c r="C390" s="158"/>
      <c r="D390" s="159"/>
      <c r="E390" s="17" t="s">
        <v>25</v>
      </c>
      <c r="G390" s="24"/>
      <c r="H390" s="29"/>
      <c r="I390" s="164"/>
      <c r="J390" s="172"/>
      <c r="K390" s="172"/>
      <c r="L390" s="31"/>
      <c r="M390" s="17" t="s">
        <v>25</v>
      </c>
    </row>
    <row r="391" spans="2:13" ht="12.75">
      <c r="B391" s="24"/>
      <c r="C391" s="158"/>
      <c r="D391" s="159"/>
      <c r="E391" s="17" t="s">
        <v>25</v>
      </c>
      <c r="G391" s="24"/>
      <c r="H391" s="29"/>
      <c r="I391" s="164"/>
      <c r="J391" s="172"/>
      <c r="K391" s="172"/>
      <c r="L391" s="31"/>
      <c r="M391" s="17" t="s">
        <v>25</v>
      </c>
    </row>
    <row r="392" spans="2:13" ht="12.75">
      <c r="B392" s="24"/>
      <c r="C392" s="158"/>
      <c r="D392" s="159"/>
      <c r="E392" s="17" t="s">
        <v>25</v>
      </c>
      <c r="G392" s="24"/>
      <c r="H392" s="29"/>
      <c r="I392" s="164"/>
      <c r="J392" s="172"/>
      <c r="K392" s="172"/>
      <c r="L392" s="31"/>
      <c r="M392" s="17" t="s">
        <v>25</v>
      </c>
    </row>
    <row r="393" spans="2:13" ht="12.75">
      <c r="B393" s="24"/>
      <c r="C393" s="158"/>
      <c r="D393" s="159"/>
      <c r="E393" s="17" t="s">
        <v>25</v>
      </c>
      <c r="G393" s="24"/>
      <c r="H393" s="29"/>
      <c r="I393" s="164"/>
      <c r="J393" s="172"/>
      <c r="K393" s="172"/>
      <c r="L393" s="31"/>
      <c r="M393" s="17" t="s">
        <v>25</v>
      </c>
    </row>
    <row r="394" spans="2:13" ht="12.75">
      <c r="B394" s="24"/>
      <c r="C394" s="158"/>
      <c r="D394" s="159"/>
      <c r="E394" s="17" t="s">
        <v>25</v>
      </c>
      <c r="G394" s="24"/>
      <c r="H394" s="29"/>
      <c r="I394" s="164"/>
      <c r="J394" s="172"/>
      <c r="K394" s="172"/>
      <c r="L394" s="31"/>
      <c r="M394" s="17" t="s">
        <v>25</v>
      </c>
    </row>
    <row r="395" spans="2:13" ht="12.75">
      <c r="B395" s="24"/>
      <c r="C395" s="158"/>
      <c r="D395" s="159"/>
      <c r="E395" s="17" t="s">
        <v>25</v>
      </c>
      <c r="G395" s="24"/>
      <c r="H395" s="29"/>
      <c r="I395" s="164"/>
      <c r="J395" s="172"/>
      <c r="K395" s="172"/>
      <c r="L395" s="31"/>
      <c r="M395" s="17" t="s">
        <v>25</v>
      </c>
    </row>
    <row r="396" spans="2:13" ht="12.75">
      <c r="B396" s="24"/>
      <c r="C396" s="158"/>
      <c r="D396" s="159"/>
      <c r="E396" s="17" t="s">
        <v>25</v>
      </c>
      <c r="G396" s="24"/>
      <c r="H396" s="29"/>
      <c r="I396" s="164"/>
      <c r="J396" s="172"/>
      <c r="K396" s="172"/>
      <c r="L396" s="31"/>
      <c r="M396" s="17" t="s">
        <v>25</v>
      </c>
    </row>
    <row r="397" spans="2:13" ht="12.75">
      <c r="B397" s="24"/>
      <c r="C397" s="158"/>
      <c r="D397" s="159"/>
      <c r="E397" s="17" t="s">
        <v>25</v>
      </c>
      <c r="G397" s="24"/>
      <c r="H397" s="29"/>
      <c r="I397" s="164"/>
      <c r="J397" s="172"/>
      <c r="K397" s="172"/>
      <c r="L397" s="31"/>
      <c r="M397" s="17" t="s">
        <v>25</v>
      </c>
    </row>
    <row r="398" spans="2:13" ht="12.75">
      <c r="B398" s="24"/>
      <c r="C398" s="158"/>
      <c r="D398" s="159"/>
      <c r="E398" s="17" t="s">
        <v>25</v>
      </c>
      <c r="G398" s="24"/>
      <c r="H398" s="29"/>
      <c r="I398" s="164"/>
      <c r="J398" s="172"/>
      <c r="K398" s="172"/>
      <c r="L398" s="31"/>
      <c r="M398" s="17" t="s">
        <v>25</v>
      </c>
    </row>
    <row r="399" spans="2:13" ht="12.75">
      <c r="B399" s="24"/>
      <c r="C399" s="158"/>
      <c r="D399" s="159"/>
      <c r="E399" s="17" t="s">
        <v>25</v>
      </c>
      <c r="G399" s="24"/>
      <c r="H399" s="29"/>
      <c r="I399" s="164"/>
      <c r="J399" s="172"/>
      <c r="K399" s="172"/>
      <c r="L399" s="31"/>
      <c r="M399" s="17" t="s">
        <v>25</v>
      </c>
    </row>
    <row r="400" spans="2:13" ht="12.75">
      <c r="B400" s="24"/>
      <c r="C400" s="158"/>
      <c r="D400" s="159"/>
      <c r="E400" s="17" t="s">
        <v>25</v>
      </c>
      <c r="G400" s="24"/>
      <c r="H400" s="29"/>
      <c r="I400" s="164"/>
      <c r="J400" s="172"/>
      <c r="K400" s="172"/>
      <c r="L400" s="31"/>
      <c r="M400" s="17" t="s">
        <v>25</v>
      </c>
    </row>
    <row r="401" spans="2:13" ht="12.75">
      <c r="B401" s="24"/>
      <c r="C401" s="158"/>
      <c r="D401" s="159"/>
      <c r="E401" s="17" t="s">
        <v>25</v>
      </c>
      <c r="G401" s="24"/>
      <c r="H401" s="29"/>
      <c r="I401" s="164"/>
      <c r="J401" s="172"/>
      <c r="K401" s="172"/>
      <c r="L401" s="31"/>
      <c r="M401" s="17" t="s">
        <v>25</v>
      </c>
    </row>
    <row r="402" spans="2:13" ht="12.75">
      <c r="B402" s="24"/>
      <c r="C402" s="158"/>
      <c r="D402" s="159"/>
      <c r="E402" s="17" t="s">
        <v>25</v>
      </c>
      <c r="G402" s="24"/>
      <c r="H402" s="29"/>
      <c r="I402" s="164"/>
      <c r="J402" s="172"/>
      <c r="K402" s="172"/>
      <c r="L402" s="31"/>
      <c r="M402" s="17" t="s">
        <v>25</v>
      </c>
    </row>
    <row r="403" spans="2:13" ht="12.75">
      <c r="B403" s="24"/>
      <c r="C403" s="158"/>
      <c r="D403" s="159"/>
      <c r="E403" s="17" t="s">
        <v>25</v>
      </c>
      <c r="G403" s="24"/>
      <c r="H403" s="29"/>
      <c r="I403" s="164"/>
      <c r="J403" s="172"/>
      <c r="K403" s="172"/>
      <c r="L403" s="31"/>
      <c r="M403" s="17" t="s">
        <v>25</v>
      </c>
    </row>
    <row r="404" spans="2:13" ht="12.75">
      <c r="B404" s="24"/>
      <c r="C404" s="158"/>
      <c r="D404" s="159"/>
      <c r="E404" s="17" t="s">
        <v>25</v>
      </c>
      <c r="G404" s="24"/>
      <c r="H404" s="29"/>
      <c r="I404" s="164"/>
      <c r="J404" s="172"/>
      <c r="K404" s="172"/>
      <c r="L404" s="31"/>
      <c r="M404" s="17" t="s">
        <v>25</v>
      </c>
    </row>
    <row r="405" spans="2:13" ht="12.75">
      <c r="B405" s="24"/>
      <c r="C405" s="158"/>
      <c r="D405" s="159"/>
      <c r="E405" s="17" t="s">
        <v>25</v>
      </c>
      <c r="G405" s="24"/>
      <c r="H405" s="29"/>
      <c r="I405" s="164"/>
      <c r="J405" s="172"/>
      <c r="K405" s="172"/>
      <c r="L405" s="31"/>
      <c r="M405" s="17" t="s">
        <v>25</v>
      </c>
    </row>
    <row r="406" spans="2:13" ht="12.75">
      <c r="B406" s="24"/>
      <c r="C406" s="158"/>
      <c r="D406" s="159"/>
      <c r="E406" s="17" t="s">
        <v>25</v>
      </c>
      <c r="G406" s="24"/>
      <c r="H406" s="29"/>
      <c r="I406" s="164"/>
      <c r="J406" s="172"/>
      <c r="K406" s="172"/>
      <c r="L406" s="31"/>
      <c r="M406" s="17" t="s">
        <v>25</v>
      </c>
    </row>
    <row r="407" spans="2:13" ht="12.75">
      <c r="B407" s="24"/>
      <c r="C407" s="158"/>
      <c r="D407" s="159"/>
      <c r="E407" s="17" t="s">
        <v>25</v>
      </c>
      <c r="G407" s="24"/>
      <c r="H407" s="29"/>
      <c r="I407" s="164"/>
      <c r="J407" s="172"/>
      <c r="K407" s="172"/>
      <c r="L407" s="31"/>
      <c r="M407" s="17" t="s">
        <v>25</v>
      </c>
    </row>
    <row r="408" spans="2:13" ht="12.75">
      <c r="B408" s="24"/>
      <c r="C408" s="158"/>
      <c r="D408" s="159"/>
      <c r="E408" s="17" t="s">
        <v>25</v>
      </c>
      <c r="G408" s="24"/>
      <c r="H408" s="29"/>
      <c r="I408" s="164"/>
      <c r="J408" s="172"/>
      <c r="K408" s="172"/>
      <c r="L408" s="31"/>
      <c r="M408" s="17" t="s">
        <v>25</v>
      </c>
    </row>
    <row r="409" spans="2:13" ht="12.75">
      <c r="B409" s="24"/>
      <c r="C409" s="158"/>
      <c r="D409" s="159"/>
      <c r="E409" s="17" t="s">
        <v>25</v>
      </c>
      <c r="G409" s="24"/>
      <c r="H409" s="29"/>
      <c r="I409" s="164"/>
      <c r="J409" s="172"/>
      <c r="K409" s="172"/>
      <c r="L409" s="31"/>
      <c r="M409" s="17" t="s">
        <v>25</v>
      </c>
    </row>
    <row r="410" spans="2:13" ht="12.75">
      <c r="B410" s="24"/>
      <c r="C410" s="158"/>
      <c r="D410" s="159"/>
      <c r="E410" s="17" t="s">
        <v>25</v>
      </c>
      <c r="G410" s="24"/>
      <c r="H410" s="29"/>
      <c r="I410" s="164"/>
      <c r="J410" s="172"/>
      <c r="K410" s="172"/>
      <c r="L410" s="31"/>
      <c r="M410" s="17" t="s">
        <v>25</v>
      </c>
    </row>
    <row r="411" spans="2:13" ht="12.75">
      <c r="B411" s="24"/>
      <c r="C411" s="158"/>
      <c r="D411" s="159"/>
      <c r="E411" s="17" t="s">
        <v>25</v>
      </c>
      <c r="G411" s="24"/>
      <c r="H411" s="29"/>
      <c r="I411" s="164"/>
      <c r="J411" s="172"/>
      <c r="K411" s="172"/>
      <c r="L411" s="31"/>
      <c r="M411" s="17" t="s">
        <v>25</v>
      </c>
    </row>
    <row r="412" spans="2:13" ht="12.75">
      <c r="B412" s="24"/>
      <c r="C412" s="158"/>
      <c r="D412" s="159"/>
      <c r="E412" s="17" t="s">
        <v>25</v>
      </c>
      <c r="G412" s="24"/>
      <c r="H412" s="29"/>
      <c r="I412" s="164"/>
      <c r="J412" s="172"/>
      <c r="K412" s="172"/>
      <c r="L412" s="31"/>
      <c r="M412" s="17" t="s">
        <v>25</v>
      </c>
    </row>
    <row r="413" spans="2:13" ht="12.75">
      <c r="B413" s="24"/>
      <c r="C413" s="158"/>
      <c r="D413" s="159"/>
      <c r="E413" s="17" t="s">
        <v>25</v>
      </c>
      <c r="G413" s="24"/>
      <c r="H413" s="29"/>
      <c r="I413" s="164"/>
      <c r="J413" s="172"/>
      <c r="K413" s="172"/>
      <c r="L413" s="31"/>
      <c r="M413" s="17" t="s">
        <v>25</v>
      </c>
    </row>
    <row r="414" spans="2:13" ht="12.75">
      <c r="B414" s="24"/>
      <c r="C414" s="158"/>
      <c r="D414" s="159"/>
      <c r="E414" s="17" t="s">
        <v>25</v>
      </c>
      <c r="G414" s="24"/>
      <c r="H414" s="29"/>
      <c r="I414" s="164"/>
      <c r="J414" s="172"/>
      <c r="K414" s="172"/>
      <c r="L414" s="31"/>
      <c r="M414" s="17" t="s">
        <v>25</v>
      </c>
    </row>
    <row r="415" spans="2:13" ht="12.75">
      <c r="B415" s="24"/>
      <c r="C415" s="158"/>
      <c r="D415" s="159"/>
      <c r="E415" s="17" t="s">
        <v>25</v>
      </c>
      <c r="G415" s="24"/>
      <c r="H415" s="29"/>
      <c r="I415" s="164"/>
      <c r="J415" s="172"/>
      <c r="K415" s="172"/>
      <c r="L415" s="31"/>
      <c r="M415" s="17" t="s">
        <v>25</v>
      </c>
    </row>
    <row r="416" spans="2:13" ht="12.75">
      <c r="B416" s="24"/>
      <c r="C416" s="158"/>
      <c r="D416" s="159"/>
      <c r="E416" s="17" t="s">
        <v>25</v>
      </c>
      <c r="G416" s="24"/>
      <c r="H416" s="29"/>
      <c r="I416" s="164"/>
      <c r="J416" s="172"/>
      <c r="K416" s="172"/>
      <c r="L416" s="31"/>
      <c r="M416" s="17" t="s">
        <v>25</v>
      </c>
    </row>
    <row r="417" spans="2:13" ht="12.75">
      <c r="B417" s="24"/>
      <c r="C417" s="158"/>
      <c r="D417" s="159"/>
      <c r="E417" s="17" t="s">
        <v>25</v>
      </c>
      <c r="G417" s="24"/>
      <c r="H417" s="29"/>
      <c r="I417" s="164"/>
      <c r="J417" s="172"/>
      <c r="K417" s="172"/>
      <c r="L417" s="31"/>
      <c r="M417" s="17" t="s">
        <v>25</v>
      </c>
    </row>
    <row r="418" spans="2:13" ht="12.75">
      <c r="B418" s="24"/>
      <c r="C418" s="158"/>
      <c r="D418" s="159"/>
      <c r="E418" s="17" t="s">
        <v>25</v>
      </c>
      <c r="G418" s="24"/>
      <c r="H418" s="29"/>
      <c r="I418" s="164"/>
      <c r="J418" s="172"/>
      <c r="K418" s="172"/>
      <c r="L418" s="31"/>
      <c r="M418" s="17" t="s">
        <v>25</v>
      </c>
    </row>
    <row r="419" spans="2:13" ht="12.75">
      <c r="B419" s="24"/>
      <c r="C419" s="158"/>
      <c r="D419" s="159"/>
      <c r="E419" s="17" t="s">
        <v>25</v>
      </c>
      <c r="G419" s="24"/>
      <c r="H419" s="29"/>
      <c r="I419" s="164"/>
      <c r="J419" s="172"/>
      <c r="K419" s="172"/>
      <c r="L419" s="31"/>
      <c r="M419" s="17" t="s">
        <v>25</v>
      </c>
    </row>
    <row r="420" spans="2:13" ht="12.75">
      <c r="B420" s="24"/>
      <c r="C420" s="158"/>
      <c r="D420" s="159"/>
      <c r="E420" s="17" t="s">
        <v>25</v>
      </c>
      <c r="G420" s="24"/>
      <c r="H420" s="29"/>
      <c r="I420" s="164"/>
      <c r="J420" s="172"/>
      <c r="K420" s="172"/>
      <c r="L420" s="31"/>
      <c r="M420" s="17" t="s">
        <v>25</v>
      </c>
    </row>
    <row r="421" spans="2:13" ht="12.75">
      <c r="B421" s="24"/>
      <c r="C421" s="158"/>
      <c r="D421" s="159"/>
      <c r="E421" s="17" t="s">
        <v>25</v>
      </c>
      <c r="G421" s="24"/>
      <c r="H421" s="29"/>
      <c r="I421" s="164"/>
      <c r="J421" s="172"/>
      <c r="K421" s="172"/>
      <c r="L421" s="31"/>
      <c r="M421" s="17" t="s">
        <v>25</v>
      </c>
    </row>
    <row r="422" spans="2:13" ht="12.75">
      <c r="B422" s="24"/>
      <c r="C422" s="158"/>
      <c r="D422" s="159"/>
      <c r="E422" s="17" t="s">
        <v>25</v>
      </c>
      <c r="G422" s="24"/>
      <c r="H422" s="29"/>
      <c r="I422" s="164"/>
      <c r="J422" s="172"/>
      <c r="K422" s="172"/>
      <c r="L422" s="31"/>
      <c r="M422" s="17" t="s">
        <v>25</v>
      </c>
    </row>
    <row r="423" spans="2:13" ht="12.75">
      <c r="B423" s="24"/>
      <c r="C423" s="158"/>
      <c r="D423" s="159"/>
      <c r="E423" s="17" t="s">
        <v>25</v>
      </c>
      <c r="G423" s="24"/>
      <c r="H423" s="29"/>
      <c r="I423" s="164"/>
      <c r="J423" s="172"/>
      <c r="K423" s="172"/>
      <c r="L423" s="31"/>
      <c r="M423" s="17" t="s">
        <v>25</v>
      </c>
    </row>
    <row r="424" spans="2:13" ht="12.75">
      <c r="B424" s="24"/>
      <c r="C424" s="158"/>
      <c r="D424" s="159"/>
      <c r="E424" s="17" t="s">
        <v>25</v>
      </c>
      <c r="G424" s="24"/>
      <c r="H424" s="29"/>
      <c r="I424" s="164"/>
      <c r="J424" s="172"/>
      <c r="K424" s="172"/>
      <c r="L424" s="31"/>
      <c r="M424" s="17" t="s">
        <v>25</v>
      </c>
    </row>
    <row r="425" spans="2:13" ht="12.75">
      <c r="B425" s="24"/>
      <c r="C425" s="158"/>
      <c r="D425" s="159"/>
      <c r="E425" s="17" t="s">
        <v>25</v>
      </c>
      <c r="G425" s="24"/>
      <c r="H425" s="29"/>
      <c r="I425" s="164"/>
      <c r="J425" s="172"/>
      <c r="K425" s="172"/>
      <c r="L425" s="31"/>
      <c r="M425" s="17" t="s">
        <v>25</v>
      </c>
    </row>
    <row r="426" spans="2:13" ht="12.75">
      <c r="B426" s="24"/>
      <c r="C426" s="158"/>
      <c r="D426" s="159"/>
      <c r="E426" s="17" t="s">
        <v>25</v>
      </c>
      <c r="G426" s="24"/>
      <c r="H426" s="29"/>
      <c r="I426" s="164"/>
      <c r="J426" s="172"/>
      <c r="K426" s="172"/>
      <c r="L426" s="31"/>
      <c r="M426" s="17" t="s">
        <v>25</v>
      </c>
    </row>
    <row r="427" spans="2:13" ht="12.75">
      <c r="B427" s="24"/>
      <c r="C427" s="158"/>
      <c r="D427" s="159"/>
      <c r="E427" s="17" t="s">
        <v>25</v>
      </c>
      <c r="G427" s="24"/>
      <c r="H427" s="29"/>
      <c r="I427" s="164"/>
      <c r="J427" s="172"/>
      <c r="K427" s="172"/>
      <c r="L427" s="31"/>
      <c r="M427" s="17" t="s">
        <v>25</v>
      </c>
    </row>
    <row r="428" spans="2:13" ht="12.75">
      <c r="B428" s="24"/>
      <c r="C428" s="158"/>
      <c r="D428" s="159"/>
      <c r="E428" s="17" t="s">
        <v>25</v>
      </c>
      <c r="G428" s="24"/>
      <c r="H428" s="29"/>
      <c r="I428" s="164"/>
      <c r="J428" s="172"/>
      <c r="K428" s="172"/>
      <c r="L428" s="31"/>
      <c r="M428" s="17" t="s">
        <v>25</v>
      </c>
    </row>
    <row r="429" spans="2:13" ht="12.75">
      <c r="B429" s="24"/>
      <c r="C429" s="158"/>
      <c r="D429" s="159"/>
      <c r="E429" s="17" t="s">
        <v>25</v>
      </c>
      <c r="G429" s="24"/>
      <c r="H429" s="29"/>
      <c r="I429" s="164"/>
      <c r="J429" s="172"/>
      <c r="K429" s="172"/>
      <c r="L429" s="31"/>
      <c r="M429" s="17" t="s">
        <v>25</v>
      </c>
    </row>
    <row r="430" spans="2:13" ht="12.75">
      <c r="B430" s="24"/>
      <c r="C430" s="158"/>
      <c r="D430" s="159"/>
      <c r="E430" s="17" t="s">
        <v>25</v>
      </c>
      <c r="G430" s="24"/>
      <c r="H430" s="29"/>
      <c r="I430" s="164"/>
      <c r="J430" s="172"/>
      <c r="K430" s="172"/>
      <c r="L430" s="31"/>
      <c r="M430" s="17" t="s">
        <v>25</v>
      </c>
    </row>
    <row r="431" spans="2:13" ht="12.75">
      <c r="B431" s="24"/>
      <c r="C431" s="158"/>
      <c r="D431" s="159"/>
      <c r="E431" s="17" t="s">
        <v>25</v>
      </c>
      <c r="G431" s="24"/>
      <c r="H431" s="29"/>
      <c r="I431" s="164"/>
      <c r="J431" s="172"/>
      <c r="K431" s="172"/>
      <c r="L431" s="31"/>
      <c r="M431" s="17" t="s">
        <v>25</v>
      </c>
    </row>
    <row r="432" spans="2:13" ht="12.75">
      <c r="B432" s="24"/>
      <c r="C432" s="158"/>
      <c r="D432" s="159"/>
      <c r="E432" s="17" t="s">
        <v>25</v>
      </c>
      <c r="G432" s="24"/>
      <c r="H432" s="29"/>
      <c r="I432" s="164"/>
      <c r="J432" s="172"/>
      <c r="K432" s="172"/>
      <c r="L432" s="31"/>
      <c r="M432" s="17" t="s">
        <v>25</v>
      </c>
    </row>
    <row r="433" spans="2:13" ht="12.75">
      <c r="B433" s="24"/>
      <c r="C433" s="158"/>
      <c r="D433" s="159"/>
      <c r="E433" s="17" t="s">
        <v>25</v>
      </c>
      <c r="G433" s="24"/>
      <c r="H433" s="29"/>
      <c r="I433" s="164"/>
      <c r="J433" s="172"/>
      <c r="K433" s="172"/>
      <c r="L433" s="31"/>
      <c r="M433" s="17" t="s">
        <v>25</v>
      </c>
    </row>
    <row r="434" spans="2:13" ht="12.75">
      <c r="B434" s="24"/>
      <c r="C434" s="158"/>
      <c r="D434" s="159"/>
      <c r="E434" s="17" t="s">
        <v>25</v>
      </c>
      <c r="G434" s="24"/>
      <c r="H434" s="29"/>
      <c r="I434" s="164"/>
      <c r="J434" s="172"/>
      <c r="K434" s="172"/>
      <c r="L434" s="31"/>
      <c r="M434" s="17" t="s">
        <v>25</v>
      </c>
    </row>
    <row r="435" spans="2:13" ht="12.75">
      <c r="B435" s="24"/>
      <c r="C435" s="158"/>
      <c r="D435" s="159"/>
      <c r="E435" s="17" t="s">
        <v>25</v>
      </c>
      <c r="G435" s="24"/>
      <c r="H435" s="29"/>
      <c r="I435" s="164"/>
      <c r="J435" s="172"/>
      <c r="K435" s="172"/>
      <c r="L435" s="31"/>
      <c r="M435" s="17" t="s">
        <v>25</v>
      </c>
    </row>
    <row r="436" spans="2:13" ht="12.75">
      <c r="B436" s="24"/>
      <c r="C436" s="158"/>
      <c r="D436" s="159"/>
      <c r="E436" s="17" t="s">
        <v>25</v>
      </c>
      <c r="G436" s="24"/>
      <c r="H436" s="29"/>
      <c r="I436" s="164"/>
      <c r="J436" s="172"/>
      <c r="K436" s="172"/>
      <c r="L436" s="31"/>
      <c r="M436" s="17" t="s">
        <v>25</v>
      </c>
    </row>
    <row r="437" spans="2:13" ht="12.75">
      <c r="B437" s="24"/>
      <c r="C437" s="158"/>
      <c r="D437" s="159"/>
      <c r="E437" s="17" t="s">
        <v>25</v>
      </c>
      <c r="G437" s="24"/>
      <c r="H437" s="29"/>
      <c r="I437" s="164"/>
      <c r="J437" s="172"/>
      <c r="K437" s="172"/>
      <c r="L437" s="31"/>
      <c r="M437" s="17" t="s">
        <v>25</v>
      </c>
    </row>
    <row r="438" spans="2:13" ht="12.75">
      <c r="B438" s="24"/>
      <c r="C438" s="158"/>
      <c r="D438" s="159"/>
      <c r="E438" s="17" t="s">
        <v>25</v>
      </c>
      <c r="G438" s="24"/>
      <c r="H438" s="29"/>
      <c r="I438" s="164"/>
      <c r="J438" s="172"/>
      <c r="K438" s="172"/>
      <c r="L438" s="31"/>
      <c r="M438" s="17" t="s">
        <v>25</v>
      </c>
    </row>
    <row r="439" spans="2:13" ht="12.75">
      <c r="B439" s="24"/>
      <c r="C439" s="158"/>
      <c r="D439" s="159"/>
      <c r="E439" s="17" t="s">
        <v>25</v>
      </c>
      <c r="G439" s="24"/>
      <c r="H439" s="29"/>
      <c r="I439" s="164"/>
      <c r="J439" s="172"/>
      <c r="K439" s="172"/>
      <c r="L439" s="31"/>
      <c r="M439" s="17" t="s">
        <v>25</v>
      </c>
    </row>
    <row r="440" spans="2:13" ht="12.75">
      <c r="B440" s="24"/>
      <c r="C440" s="158"/>
      <c r="D440" s="159"/>
      <c r="E440" s="17" t="s">
        <v>25</v>
      </c>
      <c r="G440" s="24"/>
      <c r="H440" s="29"/>
      <c r="I440" s="164"/>
      <c r="J440" s="172"/>
      <c r="K440" s="172"/>
      <c r="L440" s="31"/>
      <c r="M440" s="17" t="s">
        <v>25</v>
      </c>
    </row>
    <row r="441" spans="2:13" ht="12.75">
      <c r="B441" s="24"/>
      <c r="C441" s="158"/>
      <c r="D441" s="159"/>
      <c r="E441" s="17" t="s">
        <v>25</v>
      </c>
      <c r="G441" s="24"/>
      <c r="H441" s="29"/>
      <c r="I441" s="164"/>
      <c r="J441" s="172"/>
      <c r="K441" s="172"/>
      <c r="L441" s="31"/>
      <c r="M441" s="17" t="s">
        <v>25</v>
      </c>
    </row>
    <row r="442" spans="2:13" ht="12.75">
      <c r="B442" s="24"/>
      <c r="C442" s="158"/>
      <c r="D442" s="159"/>
      <c r="E442" s="17" t="s">
        <v>25</v>
      </c>
      <c r="G442" s="24"/>
      <c r="H442" s="29"/>
      <c r="I442" s="164"/>
      <c r="J442" s="172"/>
      <c r="K442" s="172"/>
      <c r="L442" s="31"/>
      <c r="M442" s="17" t="s">
        <v>25</v>
      </c>
    </row>
    <row r="443" spans="2:13" ht="12.75">
      <c r="B443" s="24"/>
      <c r="C443" s="158"/>
      <c r="D443" s="159"/>
      <c r="E443" s="17" t="s">
        <v>25</v>
      </c>
      <c r="G443" s="24"/>
      <c r="H443" s="29"/>
      <c r="I443" s="164"/>
      <c r="J443" s="172"/>
      <c r="K443" s="172"/>
      <c r="L443" s="31"/>
      <c r="M443" s="17" t="s">
        <v>25</v>
      </c>
    </row>
    <row r="444" spans="2:13" ht="12.75">
      <c r="B444" s="24"/>
      <c r="C444" s="158"/>
      <c r="D444" s="159"/>
      <c r="E444" s="17" t="s">
        <v>25</v>
      </c>
      <c r="G444" s="24"/>
      <c r="H444" s="29"/>
      <c r="I444" s="164"/>
      <c r="J444" s="172"/>
      <c r="K444" s="172"/>
      <c r="L444" s="31"/>
      <c r="M444" s="17" t="s">
        <v>25</v>
      </c>
    </row>
    <row r="445" spans="2:13" ht="12.75">
      <c r="B445" s="24"/>
      <c r="C445" s="158"/>
      <c r="D445" s="159"/>
      <c r="E445" s="17" t="s">
        <v>25</v>
      </c>
      <c r="G445" s="24"/>
      <c r="H445" s="29"/>
      <c r="I445" s="164"/>
      <c r="J445" s="172"/>
      <c r="K445" s="172"/>
      <c r="L445" s="31"/>
      <c r="M445" s="17" t="s">
        <v>25</v>
      </c>
    </row>
    <row r="446" spans="2:13" ht="12.75">
      <c r="B446" s="24"/>
      <c r="C446" s="158"/>
      <c r="D446" s="159"/>
      <c r="E446" s="17" t="s">
        <v>25</v>
      </c>
      <c r="G446" s="24"/>
      <c r="H446" s="29"/>
      <c r="I446" s="164"/>
      <c r="J446" s="172"/>
      <c r="K446" s="172"/>
      <c r="L446" s="31"/>
      <c r="M446" s="17" t="s">
        <v>25</v>
      </c>
    </row>
    <row r="447" spans="2:13" ht="12.75">
      <c r="B447" s="24"/>
      <c r="C447" s="158"/>
      <c r="D447" s="159"/>
      <c r="E447" s="17" t="s">
        <v>25</v>
      </c>
      <c r="G447" s="24"/>
      <c r="H447" s="29"/>
      <c r="I447" s="164"/>
      <c r="J447" s="172"/>
      <c r="K447" s="172"/>
      <c r="L447" s="31"/>
      <c r="M447" s="17" t="s">
        <v>25</v>
      </c>
    </row>
    <row r="448" spans="2:13" ht="12.75">
      <c r="B448" s="24"/>
      <c r="C448" s="158"/>
      <c r="D448" s="159"/>
      <c r="E448" s="17" t="s">
        <v>25</v>
      </c>
      <c r="G448" s="24"/>
      <c r="H448" s="29"/>
      <c r="I448" s="164"/>
      <c r="J448" s="172"/>
      <c r="K448" s="172"/>
      <c r="L448" s="31"/>
      <c r="M448" s="17" t="s">
        <v>25</v>
      </c>
    </row>
    <row r="449" spans="2:13" ht="12.75">
      <c r="B449" s="24"/>
      <c r="C449" s="158"/>
      <c r="D449" s="159"/>
      <c r="E449" s="17" t="s">
        <v>25</v>
      </c>
      <c r="G449" s="24"/>
      <c r="H449" s="29"/>
      <c r="I449" s="164"/>
      <c r="J449" s="172"/>
      <c r="K449" s="172"/>
      <c r="L449" s="31"/>
      <c r="M449" s="17" t="s">
        <v>25</v>
      </c>
    </row>
    <row r="450" spans="2:13" ht="12.75">
      <c r="B450" s="24"/>
      <c r="C450" s="158"/>
      <c r="D450" s="159"/>
      <c r="E450" s="17" t="s">
        <v>25</v>
      </c>
      <c r="G450" s="24"/>
      <c r="H450" s="29"/>
      <c r="I450" s="164"/>
      <c r="J450" s="172"/>
      <c r="K450" s="172"/>
      <c r="L450" s="31"/>
      <c r="M450" s="17" t="s">
        <v>25</v>
      </c>
    </row>
    <row r="451" spans="2:13" ht="12.75">
      <c r="B451" s="24"/>
      <c r="C451" s="158"/>
      <c r="D451" s="159"/>
      <c r="E451" s="17" t="s">
        <v>25</v>
      </c>
      <c r="G451" s="24"/>
      <c r="H451" s="29"/>
      <c r="I451" s="164"/>
      <c r="J451" s="172"/>
      <c r="K451" s="172"/>
      <c r="L451" s="31"/>
      <c r="M451" s="17" t="s">
        <v>25</v>
      </c>
    </row>
    <row r="452" spans="2:13" ht="12.75">
      <c r="B452" s="24"/>
      <c r="C452" s="158"/>
      <c r="D452" s="159"/>
      <c r="E452" s="17" t="s">
        <v>25</v>
      </c>
      <c r="G452" s="24"/>
      <c r="H452" s="29"/>
      <c r="I452" s="164"/>
      <c r="J452" s="172"/>
      <c r="K452" s="172"/>
      <c r="L452" s="31"/>
      <c r="M452" s="17" t="s">
        <v>25</v>
      </c>
    </row>
    <row r="453" spans="2:13" ht="12.75">
      <c r="B453" s="24"/>
      <c r="C453" s="158"/>
      <c r="D453" s="159"/>
      <c r="E453" s="17" t="s">
        <v>25</v>
      </c>
      <c r="G453" s="24"/>
      <c r="H453" s="29"/>
      <c r="I453" s="164"/>
      <c r="J453" s="172"/>
      <c r="K453" s="172"/>
      <c r="L453" s="31"/>
      <c r="M453" s="17" t="s">
        <v>25</v>
      </c>
    </row>
    <row r="454" spans="2:13" ht="12.75">
      <c r="B454" s="24"/>
      <c r="C454" s="158"/>
      <c r="D454" s="159"/>
      <c r="E454" s="17" t="s">
        <v>25</v>
      </c>
      <c r="G454" s="24"/>
      <c r="H454" s="29"/>
      <c r="I454" s="164"/>
      <c r="J454" s="172"/>
      <c r="K454" s="172"/>
      <c r="L454" s="31"/>
      <c r="M454" s="17" t="s">
        <v>25</v>
      </c>
    </row>
    <row r="455" spans="2:13" ht="12.75">
      <c r="B455" s="24"/>
      <c r="C455" s="158"/>
      <c r="D455" s="159"/>
      <c r="E455" s="17" t="s">
        <v>25</v>
      </c>
      <c r="G455" s="24"/>
      <c r="H455" s="29"/>
      <c r="I455" s="164"/>
      <c r="J455" s="172"/>
      <c r="K455" s="172"/>
      <c r="L455" s="31"/>
      <c r="M455" s="17" t="s">
        <v>25</v>
      </c>
    </row>
    <row r="456" spans="2:13" ht="12.75">
      <c r="B456" s="24"/>
      <c r="C456" s="158"/>
      <c r="D456" s="159"/>
      <c r="E456" s="17" t="s">
        <v>25</v>
      </c>
      <c r="G456" s="24"/>
      <c r="H456" s="29"/>
      <c r="I456" s="164"/>
      <c r="J456" s="172"/>
      <c r="K456" s="172"/>
      <c r="L456" s="31"/>
      <c r="M456" s="17" t="s">
        <v>25</v>
      </c>
    </row>
    <row r="457" spans="2:13" ht="12.75">
      <c r="B457" s="24"/>
      <c r="C457" s="158"/>
      <c r="D457" s="159"/>
      <c r="E457" s="17" t="s">
        <v>25</v>
      </c>
      <c r="G457" s="24"/>
      <c r="H457" s="29"/>
      <c r="I457" s="164"/>
      <c r="J457" s="172"/>
      <c r="K457" s="172"/>
      <c r="L457" s="31"/>
      <c r="M457" s="17" t="s">
        <v>25</v>
      </c>
    </row>
    <row r="458" spans="2:13" ht="12.75">
      <c r="B458" s="24"/>
      <c r="C458" s="158"/>
      <c r="D458" s="159"/>
      <c r="E458" s="17" t="s">
        <v>25</v>
      </c>
      <c r="G458" s="24"/>
      <c r="H458" s="29"/>
      <c r="I458" s="164"/>
      <c r="J458" s="172"/>
      <c r="K458" s="172"/>
      <c r="L458" s="31"/>
      <c r="M458" s="17" t="s">
        <v>25</v>
      </c>
    </row>
    <row r="459" spans="2:13" ht="12.75">
      <c r="B459" s="24"/>
      <c r="C459" s="158"/>
      <c r="D459" s="159"/>
      <c r="E459" s="17" t="s">
        <v>25</v>
      </c>
      <c r="G459" s="24"/>
      <c r="H459" s="29"/>
      <c r="I459" s="164"/>
      <c r="J459" s="172"/>
      <c r="K459" s="172"/>
      <c r="L459" s="31"/>
      <c r="M459" s="17" t="s">
        <v>25</v>
      </c>
    </row>
    <row r="460" spans="2:13" ht="12.75">
      <c r="B460" s="24"/>
      <c r="C460" s="158"/>
      <c r="D460" s="159"/>
      <c r="E460" s="17" t="s">
        <v>25</v>
      </c>
      <c r="G460" s="24"/>
      <c r="H460" s="29"/>
      <c r="I460" s="164"/>
      <c r="J460" s="172"/>
      <c r="K460" s="172"/>
      <c r="L460" s="31"/>
      <c r="M460" s="17" t="s">
        <v>25</v>
      </c>
    </row>
    <row r="461" spans="2:13" ht="12.75">
      <c r="B461" s="24"/>
      <c r="C461" s="158"/>
      <c r="D461" s="159"/>
      <c r="E461" s="17" t="s">
        <v>25</v>
      </c>
      <c r="G461" s="24"/>
      <c r="H461" s="29"/>
      <c r="I461" s="164"/>
      <c r="J461" s="172"/>
      <c r="K461" s="172"/>
      <c r="L461" s="31"/>
      <c r="M461" s="17" t="s">
        <v>25</v>
      </c>
    </row>
    <row r="462" spans="2:13" ht="12.75">
      <c r="B462" s="24"/>
      <c r="C462" s="158"/>
      <c r="D462" s="159"/>
      <c r="E462" s="17" t="s">
        <v>25</v>
      </c>
      <c r="G462" s="24"/>
      <c r="H462" s="29"/>
      <c r="I462" s="164"/>
      <c r="J462" s="172"/>
      <c r="K462" s="172"/>
      <c r="L462" s="31"/>
      <c r="M462" s="17" t="s">
        <v>25</v>
      </c>
    </row>
    <row r="463" spans="2:13" ht="12.75">
      <c r="B463" s="24"/>
      <c r="C463" s="158"/>
      <c r="D463" s="159"/>
      <c r="E463" s="17" t="s">
        <v>25</v>
      </c>
      <c r="G463" s="24"/>
      <c r="H463" s="29"/>
      <c r="I463" s="164"/>
      <c r="J463" s="172"/>
      <c r="K463" s="172"/>
      <c r="L463" s="31"/>
      <c r="M463" s="17" t="s">
        <v>25</v>
      </c>
    </row>
    <row r="464" spans="2:13" ht="12.75">
      <c r="B464" s="24"/>
      <c r="C464" s="158"/>
      <c r="D464" s="159"/>
      <c r="E464" s="17" t="s">
        <v>25</v>
      </c>
      <c r="G464" s="24"/>
      <c r="H464" s="29"/>
      <c r="I464" s="164"/>
      <c r="J464" s="172"/>
      <c r="K464" s="172"/>
      <c r="L464" s="31"/>
      <c r="M464" s="17" t="s">
        <v>25</v>
      </c>
    </row>
    <row r="465" spans="2:13" ht="12.75">
      <c r="B465" s="24"/>
      <c r="C465" s="158"/>
      <c r="D465" s="159"/>
      <c r="E465" s="17" t="s">
        <v>25</v>
      </c>
      <c r="G465" s="24"/>
      <c r="H465" s="29"/>
      <c r="I465" s="164"/>
      <c r="J465" s="172"/>
      <c r="K465" s="172"/>
      <c r="L465" s="31"/>
      <c r="M465" s="17" t="s">
        <v>25</v>
      </c>
    </row>
    <row r="466" spans="2:13" ht="12.75">
      <c r="B466" s="24"/>
      <c r="C466" s="158"/>
      <c r="D466" s="159"/>
      <c r="E466" s="17" t="s">
        <v>25</v>
      </c>
      <c r="G466" s="24"/>
      <c r="H466" s="29"/>
      <c r="I466" s="164"/>
      <c r="J466" s="172"/>
      <c r="K466" s="172"/>
      <c r="L466" s="31"/>
      <c r="M466" s="17" t="s">
        <v>25</v>
      </c>
    </row>
    <row r="467" spans="2:13" ht="12.75">
      <c r="B467" s="24"/>
      <c r="C467" s="158"/>
      <c r="D467" s="159"/>
      <c r="E467" s="17" t="s">
        <v>25</v>
      </c>
      <c r="G467" s="24"/>
      <c r="H467" s="29"/>
      <c r="I467" s="164"/>
      <c r="J467" s="172"/>
      <c r="K467" s="172"/>
      <c r="L467" s="31"/>
      <c r="M467" s="17" t="s">
        <v>25</v>
      </c>
    </row>
    <row r="468" spans="2:13" ht="12.75">
      <c r="B468" s="24"/>
      <c r="C468" s="158"/>
      <c r="D468" s="159"/>
      <c r="E468" s="17" t="s">
        <v>25</v>
      </c>
      <c r="G468" s="24"/>
      <c r="H468" s="29"/>
      <c r="I468" s="164"/>
      <c r="J468" s="172"/>
      <c r="K468" s="172"/>
      <c r="L468" s="31"/>
      <c r="M468" s="17" t="s">
        <v>25</v>
      </c>
    </row>
    <row r="469" spans="2:13" ht="12.75">
      <c r="B469" s="24"/>
      <c r="C469" s="158"/>
      <c r="D469" s="159"/>
      <c r="E469" s="17" t="s">
        <v>25</v>
      </c>
      <c r="G469" s="24"/>
      <c r="H469" s="29"/>
      <c r="I469" s="164"/>
      <c r="J469" s="172"/>
      <c r="K469" s="172"/>
      <c r="L469" s="31"/>
      <c r="M469" s="17" t="s">
        <v>25</v>
      </c>
    </row>
    <row r="470" spans="2:13" ht="12.75">
      <c r="B470" s="24"/>
      <c r="C470" s="158"/>
      <c r="D470" s="159"/>
      <c r="E470" s="17" t="s">
        <v>25</v>
      </c>
      <c r="G470" s="24"/>
      <c r="H470" s="29"/>
      <c r="I470" s="164"/>
      <c r="J470" s="172"/>
      <c r="K470" s="172"/>
      <c r="L470" s="31"/>
      <c r="M470" s="17" t="s">
        <v>25</v>
      </c>
    </row>
    <row r="471" spans="2:13" ht="12.75">
      <c r="B471" s="24"/>
      <c r="C471" s="158"/>
      <c r="D471" s="159"/>
      <c r="E471" s="17" t="s">
        <v>25</v>
      </c>
      <c r="G471" s="24"/>
      <c r="H471" s="29"/>
      <c r="I471" s="164"/>
      <c r="J471" s="172"/>
      <c r="K471" s="172"/>
      <c r="L471" s="31"/>
      <c r="M471" s="17" t="s">
        <v>25</v>
      </c>
    </row>
    <row r="472" spans="2:13" ht="12.75">
      <c r="B472" s="24"/>
      <c r="C472" s="158"/>
      <c r="D472" s="159"/>
      <c r="E472" s="17" t="s">
        <v>25</v>
      </c>
      <c r="G472" s="24"/>
      <c r="H472" s="29"/>
      <c r="I472" s="164"/>
      <c r="J472" s="172"/>
      <c r="K472" s="172"/>
      <c r="L472" s="31"/>
      <c r="M472" s="17" t="s">
        <v>25</v>
      </c>
    </row>
    <row r="473" spans="2:13" ht="12.75">
      <c r="B473" s="24"/>
      <c r="C473" s="158"/>
      <c r="D473" s="159"/>
      <c r="E473" s="17" t="s">
        <v>25</v>
      </c>
      <c r="G473" s="24"/>
      <c r="H473" s="29"/>
      <c r="I473" s="164"/>
      <c r="J473" s="172"/>
      <c r="K473" s="172"/>
      <c r="L473" s="31"/>
      <c r="M473" s="17" t="s">
        <v>25</v>
      </c>
    </row>
    <row r="474" spans="2:13" ht="12.75">
      <c r="B474" s="24"/>
      <c r="C474" s="158"/>
      <c r="D474" s="159"/>
      <c r="E474" s="17" t="s">
        <v>25</v>
      </c>
      <c r="G474" s="24"/>
      <c r="H474" s="29"/>
      <c r="I474" s="164"/>
      <c r="J474" s="172"/>
      <c r="K474" s="172"/>
      <c r="L474" s="31"/>
      <c r="M474" s="17" t="s">
        <v>25</v>
      </c>
    </row>
    <row r="475" spans="2:13" ht="12.75">
      <c r="B475" s="24"/>
      <c r="C475" s="158"/>
      <c r="D475" s="159"/>
      <c r="E475" s="17" t="s">
        <v>25</v>
      </c>
      <c r="G475" s="24"/>
      <c r="H475" s="29"/>
      <c r="I475" s="164"/>
      <c r="J475" s="172"/>
      <c r="K475" s="172"/>
      <c r="L475" s="31"/>
      <c r="M475" s="17" t="s">
        <v>25</v>
      </c>
    </row>
    <row r="476" spans="2:13" ht="12.75">
      <c r="B476" s="24"/>
      <c r="C476" s="158"/>
      <c r="D476" s="159"/>
      <c r="E476" s="17" t="s">
        <v>25</v>
      </c>
      <c r="G476" s="24"/>
      <c r="H476" s="29"/>
      <c r="I476" s="164"/>
      <c r="J476" s="172"/>
      <c r="K476" s="172"/>
      <c r="L476" s="31"/>
      <c r="M476" s="17" t="s">
        <v>25</v>
      </c>
    </row>
    <row r="477" spans="2:13" ht="12.75">
      <c r="B477" s="24"/>
      <c r="C477" s="158"/>
      <c r="D477" s="159"/>
      <c r="E477" s="17" t="s">
        <v>25</v>
      </c>
      <c r="G477" s="24"/>
      <c r="H477" s="29"/>
      <c r="I477" s="164"/>
      <c r="J477" s="172"/>
      <c r="K477" s="172"/>
      <c r="L477" s="31"/>
      <c r="M477" s="17" t="s">
        <v>25</v>
      </c>
    </row>
    <row r="478" spans="2:13" ht="12.75">
      <c r="B478" s="24"/>
      <c r="C478" s="158"/>
      <c r="D478" s="159"/>
      <c r="E478" s="17" t="s">
        <v>25</v>
      </c>
      <c r="G478" s="24"/>
      <c r="H478" s="29"/>
      <c r="I478" s="164"/>
      <c r="J478" s="172"/>
      <c r="K478" s="172"/>
      <c r="L478" s="31"/>
      <c r="M478" s="17" t="s">
        <v>25</v>
      </c>
    </row>
    <row r="479" spans="2:13" ht="12.75">
      <c r="B479" s="24"/>
      <c r="C479" s="158"/>
      <c r="D479" s="159"/>
      <c r="E479" s="17" t="s">
        <v>25</v>
      </c>
      <c r="G479" s="24"/>
      <c r="H479" s="29"/>
      <c r="I479" s="164"/>
      <c r="J479" s="172"/>
      <c r="K479" s="172"/>
      <c r="L479" s="31"/>
      <c r="M479" s="17" t="s">
        <v>25</v>
      </c>
    </row>
    <row r="480" spans="2:13" ht="12.75">
      <c r="B480" s="24"/>
      <c r="C480" s="158"/>
      <c r="D480" s="159"/>
      <c r="E480" s="17" t="s">
        <v>25</v>
      </c>
      <c r="G480" s="24"/>
      <c r="H480" s="29"/>
      <c r="I480" s="164"/>
      <c r="J480" s="172"/>
      <c r="K480" s="172"/>
      <c r="L480" s="31"/>
      <c r="M480" s="17" t="s">
        <v>25</v>
      </c>
    </row>
    <row r="481" spans="2:13" ht="12.75">
      <c r="B481" s="24"/>
      <c r="C481" s="158"/>
      <c r="D481" s="159"/>
      <c r="E481" s="17" t="s">
        <v>25</v>
      </c>
      <c r="G481" s="24"/>
      <c r="H481" s="29"/>
      <c r="I481" s="164"/>
      <c r="J481" s="172"/>
      <c r="K481" s="172"/>
      <c r="L481" s="31"/>
      <c r="M481" s="17" t="s">
        <v>25</v>
      </c>
    </row>
    <row r="482" spans="2:13" ht="12.75">
      <c r="B482" s="24"/>
      <c r="C482" s="158"/>
      <c r="D482" s="159"/>
      <c r="E482" s="17" t="s">
        <v>25</v>
      </c>
      <c r="G482" s="24"/>
      <c r="H482" s="29"/>
      <c r="I482" s="164"/>
      <c r="J482" s="172"/>
      <c r="K482" s="172"/>
      <c r="L482" s="31"/>
      <c r="M482" s="17" t="s">
        <v>25</v>
      </c>
    </row>
    <row r="483" spans="2:13" ht="12.75">
      <c r="B483" s="24"/>
      <c r="C483" s="158"/>
      <c r="D483" s="159"/>
      <c r="E483" s="17" t="s">
        <v>25</v>
      </c>
      <c r="G483" s="24"/>
      <c r="H483" s="29"/>
      <c r="I483" s="164"/>
      <c r="J483" s="172"/>
      <c r="K483" s="172"/>
      <c r="L483" s="31"/>
      <c r="M483" s="17" t="s">
        <v>25</v>
      </c>
    </row>
    <row r="484" spans="2:13" ht="12.75">
      <c r="B484" s="24"/>
      <c r="C484" s="158"/>
      <c r="D484" s="159"/>
      <c r="E484" s="17" t="s">
        <v>25</v>
      </c>
      <c r="G484" s="24"/>
      <c r="H484" s="29"/>
      <c r="I484" s="164"/>
      <c r="J484" s="172"/>
      <c r="K484" s="172"/>
      <c r="L484" s="31"/>
      <c r="M484" s="17" t="s">
        <v>25</v>
      </c>
    </row>
    <row r="485" spans="2:13" ht="12.75">
      <c r="B485" s="24"/>
      <c r="C485" s="158"/>
      <c r="D485" s="159"/>
      <c r="E485" s="17" t="s">
        <v>25</v>
      </c>
      <c r="G485" s="24"/>
      <c r="H485" s="29"/>
      <c r="I485" s="164"/>
      <c r="J485" s="172"/>
      <c r="K485" s="172"/>
      <c r="L485" s="31"/>
      <c r="M485" s="17" t="s">
        <v>25</v>
      </c>
    </row>
    <row r="486" spans="2:13" ht="12.75">
      <c r="B486" s="24"/>
      <c r="C486" s="158"/>
      <c r="D486" s="159"/>
      <c r="E486" s="17" t="s">
        <v>25</v>
      </c>
      <c r="G486" s="24"/>
      <c r="H486" s="29"/>
      <c r="I486" s="164"/>
      <c r="J486" s="172"/>
      <c r="K486" s="172"/>
      <c r="L486" s="31"/>
      <c r="M486" s="17" t="s">
        <v>25</v>
      </c>
    </row>
    <row r="487" spans="2:13" ht="12.75">
      <c r="B487" s="24"/>
      <c r="C487" s="158"/>
      <c r="D487" s="159"/>
      <c r="E487" s="17" t="s">
        <v>25</v>
      </c>
      <c r="G487" s="24"/>
      <c r="H487" s="29"/>
      <c r="I487" s="164"/>
      <c r="J487" s="172"/>
      <c r="K487" s="172"/>
      <c r="L487" s="31"/>
      <c r="M487" s="17" t="s">
        <v>25</v>
      </c>
    </row>
    <row r="488" spans="2:13" ht="12.75">
      <c r="B488" s="24"/>
      <c r="C488" s="158"/>
      <c r="D488" s="159"/>
      <c r="E488" s="17" t="s">
        <v>25</v>
      </c>
      <c r="G488" s="24"/>
      <c r="H488" s="29"/>
      <c r="I488" s="164"/>
      <c r="J488" s="172"/>
      <c r="K488" s="172"/>
      <c r="L488" s="31"/>
      <c r="M488" s="17" t="s">
        <v>25</v>
      </c>
    </row>
    <row r="489" spans="2:13" ht="12.75">
      <c r="B489" s="24"/>
      <c r="C489" s="158"/>
      <c r="D489" s="159"/>
      <c r="E489" s="17" t="s">
        <v>25</v>
      </c>
      <c r="G489" s="24"/>
      <c r="H489" s="29"/>
      <c r="I489" s="164"/>
      <c r="J489" s="172"/>
      <c r="K489" s="172"/>
      <c r="L489" s="31"/>
      <c r="M489" s="17" t="s">
        <v>25</v>
      </c>
    </row>
    <row r="490" spans="2:13" ht="12.75">
      <c r="B490" s="24"/>
      <c r="C490" s="158"/>
      <c r="D490" s="159"/>
      <c r="E490" s="17" t="s">
        <v>25</v>
      </c>
      <c r="G490" s="24"/>
      <c r="H490" s="29"/>
      <c r="I490" s="164"/>
      <c r="J490" s="172"/>
      <c r="K490" s="172"/>
      <c r="L490" s="31"/>
      <c r="M490" s="17" t="s">
        <v>25</v>
      </c>
    </row>
    <row r="491" spans="2:13" ht="12.75">
      <c r="B491" s="24"/>
      <c r="C491" s="158"/>
      <c r="D491" s="159"/>
      <c r="E491" s="17" t="s">
        <v>25</v>
      </c>
      <c r="G491" s="24"/>
      <c r="H491" s="29"/>
      <c r="I491" s="164"/>
      <c r="J491" s="172"/>
      <c r="K491" s="172"/>
      <c r="L491" s="31"/>
      <c r="M491" s="17" t="s">
        <v>25</v>
      </c>
    </row>
    <row r="492" spans="2:13" ht="12.75">
      <c r="B492" s="24"/>
      <c r="C492" s="158"/>
      <c r="D492" s="159"/>
      <c r="E492" s="17" t="s">
        <v>25</v>
      </c>
      <c r="G492" s="24"/>
      <c r="H492" s="29"/>
      <c r="I492" s="164"/>
      <c r="J492" s="172"/>
      <c r="K492" s="172"/>
      <c r="L492" s="31"/>
      <c r="M492" s="17" t="s">
        <v>25</v>
      </c>
    </row>
    <row r="493" spans="2:13" ht="12.75">
      <c r="B493" s="24"/>
      <c r="C493" s="158"/>
      <c r="D493" s="159"/>
      <c r="E493" s="17" t="s">
        <v>25</v>
      </c>
      <c r="G493" s="24"/>
      <c r="H493" s="29"/>
      <c r="I493" s="164"/>
      <c r="J493" s="172"/>
      <c r="K493" s="172"/>
      <c r="L493" s="31"/>
      <c r="M493" s="17" t="s">
        <v>25</v>
      </c>
    </row>
    <row r="494" spans="2:13" ht="12.75">
      <c r="B494" s="24"/>
      <c r="C494" s="158"/>
      <c r="D494" s="159"/>
      <c r="E494" s="17" t="s">
        <v>25</v>
      </c>
      <c r="G494" s="24"/>
      <c r="H494" s="29"/>
      <c r="I494" s="164"/>
      <c r="J494" s="172"/>
      <c r="K494" s="172"/>
      <c r="L494" s="31"/>
      <c r="M494" s="17" t="s">
        <v>25</v>
      </c>
    </row>
    <row r="495" spans="2:13" ht="12.75">
      <c r="B495" s="24"/>
      <c r="C495" s="158"/>
      <c r="D495" s="159"/>
      <c r="E495" s="17" t="s">
        <v>25</v>
      </c>
      <c r="G495" s="24"/>
      <c r="H495" s="29"/>
      <c r="I495" s="164"/>
      <c r="J495" s="172"/>
      <c r="K495" s="172"/>
      <c r="L495" s="31"/>
      <c r="M495" s="17" t="s">
        <v>25</v>
      </c>
    </row>
    <row r="496" spans="2:13" ht="12.75">
      <c r="B496" s="24"/>
      <c r="C496" s="158"/>
      <c r="D496" s="159"/>
      <c r="E496" s="17" t="s">
        <v>25</v>
      </c>
      <c r="G496" s="24"/>
      <c r="H496" s="29"/>
      <c r="I496" s="164"/>
      <c r="J496" s="172"/>
      <c r="K496" s="172"/>
      <c r="L496" s="31"/>
      <c r="M496" s="17" t="s">
        <v>25</v>
      </c>
    </row>
    <row r="497" spans="2:13" ht="12.75">
      <c r="B497" s="24"/>
      <c r="C497" s="158"/>
      <c r="D497" s="159"/>
      <c r="E497" s="17" t="s">
        <v>25</v>
      </c>
      <c r="G497" s="24"/>
      <c r="H497" s="29"/>
      <c r="I497" s="164"/>
      <c r="J497" s="172"/>
      <c r="K497" s="172"/>
      <c r="L497" s="31"/>
      <c r="M497" s="17" t="s">
        <v>25</v>
      </c>
    </row>
    <row r="498" spans="2:13" ht="12.75">
      <c r="B498" s="24"/>
      <c r="C498" s="158"/>
      <c r="D498" s="159"/>
      <c r="E498" s="17" t="s">
        <v>25</v>
      </c>
      <c r="G498" s="24"/>
      <c r="H498" s="29"/>
      <c r="I498" s="164"/>
      <c r="J498" s="172"/>
      <c r="K498" s="172"/>
      <c r="L498" s="31"/>
      <c r="M498" s="17" t="s">
        <v>25</v>
      </c>
    </row>
    <row r="499" spans="2:13" ht="12.75">
      <c r="B499" s="24"/>
      <c r="C499" s="158"/>
      <c r="D499" s="159"/>
      <c r="E499" s="17" t="s">
        <v>25</v>
      </c>
      <c r="G499" s="24"/>
      <c r="H499" s="29"/>
      <c r="I499" s="164"/>
      <c r="J499" s="172"/>
      <c r="K499" s="172"/>
      <c r="L499" s="31"/>
      <c r="M499" s="17" t="s">
        <v>25</v>
      </c>
    </row>
    <row r="500" spans="2:13" ht="12.75">
      <c r="B500" s="24"/>
      <c r="C500" s="158"/>
      <c r="D500" s="159"/>
      <c r="E500" s="17" t="s">
        <v>25</v>
      </c>
      <c r="G500" s="24"/>
      <c r="H500" s="29"/>
      <c r="I500" s="164"/>
      <c r="J500" s="172"/>
      <c r="K500" s="172"/>
      <c r="L500" s="31"/>
      <c r="M500" s="17" t="s">
        <v>25</v>
      </c>
    </row>
    <row r="501" spans="2:13" ht="12.75">
      <c r="B501" s="24"/>
      <c r="C501" s="158"/>
      <c r="D501" s="159"/>
      <c r="E501" s="17" t="s">
        <v>25</v>
      </c>
      <c r="G501" s="24"/>
      <c r="H501" s="29"/>
      <c r="I501" s="164"/>
      <c r="J501" s="172"/>
      <c r="K501" s="172"/>
      <c r="L501" s="31"/>
      <c r="M501" s="17" t="s">
        <v>25</v>
      </c>
    </row>
    <row r="502" spans="2:13" ht="12.75">
      <c r="B502" s="24"/>
      <c r="C502" s="158"/>
      <c r="D502" s="159"/>
      <c r="E502" s="17" t="s">
        <v>25</v>
      </c>
      <c r="G502" s="24"/>
      <c r="H502" s="29"/>
      <c r="I502" s="164"/>
      <c r="J502" s="172"/>
      <c r="K502" s="172"/>
      <c r="L502" s="31"/>
      <c r="M502" s="17" t="s">
        <v>25</v>
      </c>
    </row>
    <row r="503" spans="2:13" ht="12.75">
      <c r="B503" s="24"/>
      <c r="C503" s="158"/>
      <c r="D503" s="159"/>
      <c r="E503" s="17" t="s">
        <v>25</v>
      </c>
      <c r="G503" s="24"/>
      <c r="H503" s="29"/>
      <c r="I503" s="164"/>
      <c r="J503" s="172"/>
      <c r="K503" s="172"/>
      <c r="L503" s="31"/>
      <c r="M503" s="17" t="s">
        <v>25</v>
      </c>
    </row>
    <row r="504" spans="2:13" ht="12.75">
      <c r="B504" s="24"/>
      <c r="C504" s="158"/>
      <c r="D504" s="159"/>
      <c r="E504" s="17" t="s">
        <v>25</v>
      </c>
      <c r="G504" s="24"/>
      <c r="H504" s="29"/>
      <c r="I504" s="164"/>
      <c r="J504" s="172"/>
      <c r="K504" s="172"/>
      <c r="L504" s="31"/>
      <c r="M504" s="17" t="s">
        <v>25</v>
      </c>
    </row>
    <row r="505" spans="2:13" ht="12.75">
      <c r="B505" s="24"/>
      <c r="C505" s="158"/>
      <c r="D505" s="159"/>
      <c r="E505" s="17" t="s">
        <v>25</v>
      </c>
      <c r="G505" s="24"/>
      <c r="H505" s="29"/>
      <c r="I505" s="164"/>
      <c r="J505" s="172"/>
      <c r="K505" s="172"/>
      <c r="L505" s="31"/>
      <c r="M505" s="17" t="s">
        <v>25</v>
      </c>
    </row>
    <row r="506" spans="2:13" ht="12.75">
      <c r="B506" s="24"/>
      <c r="C506" s="158"/>
      <c r="D506" s="159"/>
      <c r="E506" s="17" t="s">
        <v>25</v>
      </c>
      <c r="G506" s="24"/>
      <c r="H506" s="29"/>
      <c r="I506" s="164"/>
      <c r="J506" s="172"/>
      <c r="K506" s="172"/>
      <c r="L506" s="31"/>
      <c r="M506" s="17" t="s">
        <v>25</v>
      </c>
    </row>
    <row r="507" spans="2:13" ht="12.75">
      <c r="B507" s="24"/>
      <c r="C507" s="158"/>
      <c r="D507" s="159"/>
      <c r="E507" s="17" t="s">
        <v>25</v>
      </c>
      <c r="G507" s="24"/>
      <c r="H507" s="29"/>
      <c r="I507" s="164"/>
      <c r="J507" s="172"/>
      <c r="K507" s="172"/>
      <c r="L507" s="31"/>
      <c r="M507" s="17" t="s">
        <v>25</v>
      </c>
    </row>
    <row r="508" spans="2:13" ht="12.75">
      <c r="B508" s="24"/>
      <c r="C508" s="158"/>
      <c r="D508" s="159"/>
      <c r="E508" s="17" t="s">
        <v>25</v>
      </c>
      <c r="G508" s="24"/>
      <c r="H508" s="29"/>
      <c r="I508" s="164"/>
      <c r="J508" s="172"/>
      <c r="K508" s="172"/>
      <c r="L508" s="31"/>
      <c r="M508" s="17" t="s">
        <v>25</v>
      </c>
    </row>
    <row r="509" spans="2:13" ht="12.75">
      <c r="B509" s="24"/>
      <c r="C509" s="158"/>
      <c r="D509" s="159"/>
      <c r="E509" s="17" t="s">
        <v>25</v>
      </c>
      <c r="G509" s="24"/>
      <c r="H509" s="29"/>
      <c r="I509" s="164"/>
      <c r="J509" s="172"/>
      <c r="K509" s="172"/>
      <c r="L509" s="31"/>
      <c r="M509" s="17" t="s">
        <v>25</v>
      </c>
    </row>
    <row r="510" spans="2:13" ht="12.75">
      <c r="B510" s="24"/>
      <c r="C510" s="158"/>
      <c r="D510" s="159"/>
      <c r="E510" s="17" t="s">
        <v>25</v>
      </c>
      <c r="G510" s="24"/>
      <c r="H510" s="29"/>
      <c r="I510" s="164"/>
      <c r="J510" s="172"/>
      <c r="K510" s="172"/>
      <c r="L510" s="31"/>
      <c r="M510" s="17" t="s">
        <v>25</v>
      </c>
    </row>
    <row r="511" spans="2:13" ht="12.75">
      <c r="B511" s="24"/>
      <c r="C511" s="158"/>
      <c r="D511" s="159"/>
      <c r="E511" s="17" t="s">
        <v>25</v>
      </c>
      <c r="G511" s="24"/>
      <c r="H511" s="29"/>
      <c r="I511" s="164"/>
      <c r="J511" s="172"/>
      <c r="K511" s="172"/>
      <c r="L511" s="31"/>
      <c r="M511" s="17" t="s">
        <v>25</v>
      </c>
    </row>
    <row r="512" spans="2:13" ht="12.75">
      <c r="B512" s="24"/>
      <c r="C512" s="158"/>
      <c r="D512" s="159"/>
      <c r="E512" s="17" t="s">
        <v>25</v>
      </c>
      <c r="G512" s="24"/>
      <c r="H512" s="29"/>
      <c r="I512" s="164"/>
      <c r="J512" s="172"/>
      <c r="K512" s="172"/>
      <c r="L512" s="31"/>
      <c r="M512" s="17" t="s">
        <v>25</v>
      </c>
    </row>
    <row r="513" spans="2:13" ht="12.75">
      <c r="B513" s="24"/>
      <c r="C513" s="158"/>
      <c r="D513" s="159"/>
      <c r="E513" s="17" t="s">
        <v>25</v>
      </c>
      <c r="G513" s="24"/>
      <c r="H513" s="29"/>
      <c r="I513" s="164"/>
      <c r="J513" s="172"/>
      <c r="K513" s="172"/>
      <c r="L513" s="31"/>
      <c r="M513" s="17" t="s">
        <v>25</v>
      </c>
    </row>
    <row r="514" spans="2:13" ht="12.75">
      <c r="B514" s="24"/>
      <c r="C514" s="158"/>
      <c r="D514" s="159"/>
      <c r="E514" s="17" t="s">
        <v>25</v>
      </c>
      <c r="G514" s="24"/>
      <c r="H514" s="29"/>
      <c r="I514" s="164"/>
      <c r="J514" s="172"/>
      <c r="K514" s="172"/>
      <c r="L514" s="31"/>
      <c r="M514" s="17" t="s">
        <v>25</v>
      </c>
    </row>
    <row r="515" spans="2:13" ht="12.75">
      <c r="B515" s="24"/>
      <c r="C515" s="158"/>
      <c r="D515" s="159"/>
      <c r="E515" s="17" t="s">
        <v>25</v>
      </c>
      <c r="G515" s="24"/>
      <c r="H515" s="29"/>
      <c r="I515" s="164"/>
      <c r="J515" s="172"/>
      <c r="K515" s="172"/>
      <c r="L515" s="31"/>
      <c r="M515" s="17" t="s">
        <v>25</v>
      </c>
    </row>
    <row r="516" spans="2:13" ht="12.75">
      <c r="B516" s="24"/>
      <c r="C516" s="158"/>
      <c r="D516" s="159"/>
      <c r="E516" s="17" t="s">
        <v>25</v>
      </c>
      <c r="G516" s="24"/>
      <c r="H516" s="29"/>
      <c r="I516" s="164"/>
      <c r="J516" s="172"/>
      <c r="K516" s="172"/>
      <c r="L516" s="31"/>
      <c r="M516" s="17" t="s">
        <v>25</v>
      </c>
    </row>
    <row r="517" spans="2:13" ht="12.75">
      <c r="B517" s="24"/>
      <c r="C517" s="158"/>
      <c r="D517" s="159"/>
      <c r="E517" s="17" t="s">
        <v>25</v>
      </c>
      <c r="G517" s="24"/>
      <c r="H517" s="29"/>
      <c r="I517" s="164"/>
      <c r="J517" s="172"/>
      <c r="K517" s="172"/>
      <c r="L517" s="31"/>
      <c r="M517" s="17" t="s">
        <v>25</v>
      </c>
    </row>
    <row r="518" spans="2:13" ht="12.75">
      <c r="B518" s="24"/>
      <c r="C518" s="158"/>
      <c r="D518" s="159"/>
      <c r="E518" s="17" t="s">
        <v>25</v>
      </c>
      <c r="G518" s="24"/>
      <c r="H518" s="29"/>
      <c r="I518" s="164"/>
      <c r="J518" s="172"/>
      <c r="K518" s="172"/>
      <c r="L518" s="31"/>
      <c r="M518" s="17" t="s">
        <v>25</v>
      </c>
    </row>
    <row r="519" spans="2:13" ht="12.75">
      <c r="B519" s="24"/>
      <c r="C519" s="158"/>
      <c r="D519" s="159"/>
      <c r="E519" s="17" t="s">
        <v>25</v>
      </c>
      <c r="G519" s="24"/>
      <c r="H519" s="29"/>
      <c r="I519" s="164"/>
      <c r="J519" s="172"/>
      <c r="K519" s="172"/>
      <c r="L519" s="31"/>
      <c r="M519" s="17" t="s">
        <v>25</v>
      </c>
    </row>
    <row r="520" spans="2:13" ht="12.75">
      <c r="B520" s="24"/>
      <c r="C520" s="158"/>
      <c r="D520" s="159"/>
      <c r="E520" s="17" t="s">
        <v>25</v>
      </c>
      <c r="G520" s="24"/>
      <c r="H520" s="29"/>
      <c r="I520" s="164"/>
      <c r="J520" s="172"/>
      <c r="K520" s="172"/>
      <c r="L520" s="31"/>
      <c r="M520" s="17" t="s">
        <v>25</v>
      </c>
    </row>
    <row r="521" spans="2:13" ht="12.75">
      <c r="B521" s="24"/>
      <c r="C521" s="158"/>
      <c r="D521" s="159"/>
      <c r="E521" s="17" t="s">
        <v>25</v>
      </c>
      <c r="G521" s="24"/>
      <c r="H521" s="29"/>
      <c r="I521" s="164"/>
      <c r="J521" s="172"/>
      <c r="K521" s="172"/>
      <c r="L521" s="31"/>
      <c r="M521" s="17" t="s">
        <v>25</v>
      </c>
    </row>
    <row r="522" spans="2:13" ht="12.75">
      <c r="B522" s="24"/>
      <c r="C522" s="158"/>
      <c r="D522" s="159"/>
      <c r="E522" s="17" t="s">
        <v>25</v>
      </c>
      <c r="G522" s="24"/>
      <c r="H522" s="29"/>
      <c r="I522" s="164"/>
      <c r="J522" s="172"/>
      <c r="K522" s="172"/>
      <c r="L522" s="31"/>
      <c r="M522" s="17" t="s">
        <v>25</v>
      </c>
    </row>
    <row r="523" spans="2:13" ht="12.75">
      <c r="B523" s="24"/>
      <c r="C523" s="158"/>
      <c r="D523" s="159"/>
      <c r="E523" s="17" t="s">
        <v>25</v>
      </c>
      <c r="G523" s="24"/>
      <c r="H523" s="29"/>
      <c r="I523" s="164"/>
      <c r="J523" s="172"/>
      <c r="K523" s="172"/>
      <c r="L523" s="31"/>
      <c r="M523" s="17" t="s">
        <v>25</v>
      </c>
    </row>
    <row r="524" spans="2:13" ht="12.75">
      <c r="B524" s="24"/>
      <c r="C524" s="158"/>
      <c r="D524" s="159"/>
      <c r="E524" s="17" t="s">
        <v>25</v>
      </c>
      <c r="G524" s="24"/>
      <c r="H524" s="29"/>
      <c r="I524" s="164"/>
      <c r="J524" s="172"/>
      <c r="K524" s="172"/>
      <c r="L524" s="31"/>
      <c r="M524" s="17" t="s">
        <v>25</v>
      </c>
    </row>
    <row r="525" spans="2:13" ht="12.75">
      <c r="B525" s="24"/>
      <c r="C525" s="158"/>
      <c r="D525" s="159"/>
      <c r="E525" s="17" t="s">
        <v>25</v>
      </c>
      <c r="G525" s="24"/>
      <c r="H525" s="29"/>
      <c r="I525" s="164"/>
      <c r="J525" s="172"/>
      <c r="K525" s="172"/>
      <c r="L525" s="31"/>
      <c r="M525" s="17" t="s">
        <v>25</v>
      </c>
    </row>
    <row r="526" spans="2:13" ht="12.75">
      <c r="B526" s="24"/>
      <c r="C526" s="158"/>
      <c r="D526" s="159"/>
      <c r="E526" s="17" t="s">
        <v>25</v>
      </c>
      <c r="G526" s="24"/>
      <c r="H526" s="29"/>
      <c r="I526" s="164"/>
      <c r="J526" s="172"/>
      <c r="K526" s="172"/>
      <c r="L526" s="31"/>
      <c r="M526" s="17" t="s">
        <v>25</v>
      </c>
    </row>
    <row r="527" spans="2:13" ht="12.75">
      <c r="B527" s="24"/>
      <c r="C527" s="158"/>
      <c r="D527" s="159"/>
      <c r="E527" s="17" t="s">
        <v>25</v>
      </c>
      <c r="G527" s="24"/>
      <c r="H527" s="29"/>
      <c r="I527" s="164"/>
      <c r="J527" s="172"/>
      <c r="K527" s="172"/>
      <c r="L527" s="31"/>
      <c r="M527" s="17" t="s">
        <v>25</v>
      </c>
    </row>
    <row r="528" spans="2:13" ht="12.75">
      <c r="B528" s="24"/>
      <c r="C528" s="158"/>
      <c r="D528" s="159"/>
      <c r="E528" s="17" t="s">
        <v>25</v>
      </c>
      <c r="G528" s="24"/>
      <c r="H528" s="29"/>
      <c r="I528" s="164"/>
      <c r="J528" s="172"/>
      <c r="K528" s="172"/>
      <c r="L528" s="31"/>
      <c r="M528" s="17" t="s">
        <v>25</v>
      </c>
    </row>
    <row r="529" spans="2:13" ht="12.75">
      <c r="B529" s="24"/>
      <c r="C529" s="158"/>
      <c r="D529" s="159"/>
      <c r="E529" s="17" t="s">
        <v>25</v>
      </c>
      <c r="G529" s="24"/>
      <c r="H529" s="29"/>
      <c r="I529" s="164"/>
      <c r="J529" s="172"/>
      <c r="K529" s="172"/>
      <c r="L529" s="31"/>
      <c r="M529" s="17" t="s">
        <v>25</v>
      </c>
    </row>
    <row r="530" spans="2:13" ht="12.75">
      <c r="B530" s="24"/>
      <c r="C530" s="158"/>
      <c r="D530" s="159"/>
      <c r="E530" s="17" t="s">
        <v>25</v>
      </c>
      <c r="G530" s="24"/>
      <c r="H530" s="29"/>
      <c r="I530" s="164"/>
      <c r="J530" s="172"/>
      <c r="K530" s="172"/>
      <c r="L530" s="31"/>
      <c r="M530" s="17" t="s">
        <v>25</v>
      </c>
    </row>
    <row r="531" spans="2:13" ht="12.75">
      <c r="B531" s="24"/>
      <c r="C531" s="158"/>
      <c r="D531" s="159"/>
      <c r="E531" s="17" t="s">
        <v>25</v>
      </c>
      <c r="G531" s="24"/>
      <c r="H531" s="29"/>
      <c r="I531" s="164"/>
      <c r="J531" s="172"/>
      <c r="K531" s="172"/>
      <c r="L531" s="31"/>
      <c r="M531" s="17" t="s">
        <v>25</v>
      </c>
    </row>
    <row r="532" spans="2:13" ht="12.75">
      <c r="B532" s="24"/>
      <c r="C532" s="158"/>
      <c r="D532" s="159"/>
      <c r="E532" s="17" t="s">
        <v>25</v>
      </c>
      <c r="G532" s="24"/>
      <c r="H532" s="29"/>
      <c r="I532" s="164"/>
      <c r="J532" s="172"/>
      <c r="K532" s="172"/>
      <c r="L532" s="31"/>
      <c r="M532" s="17" t="s">
        <v>25</v>
      </c>
    </row>
    <row r="533" spans="2:13" ht="12.75">
      <c r="B533" s="24"/>
      <c r="C533" s="158"/>
      <c r="D533" s="159"/>
      <c r="E533" s="17" t="s">
        <v>25</v>
      </c>
      <c r="G533" s="24"/>
      <c r="H533" s="29"/>
      <c r="I533" s="164"/>
      <c r="J533" s="172"/>
      <c r="K533" s="172"/>
      <c r="L533" s="31"/>
      <c r="M533" s="17" t="s">
        <v>25</v>
      </c>
    </row>
    <row r="534" spans="2:13" ht="12.75">
      <c r="B534" s="24"/>
      <c r="C534" s="158"/>
      <c r="D534" s="159"/>
      <c r="E534" s="17" t="s">
        <v>25</v>
      </c>
      <c r="G534" s="24"/>
      <c r="H534" s="29"/>
      <c r="I534" s="164"/>
      <c r="J534" s="172"/>
      <c r="K534" s="172"/>
      <c r="L534" s="31"/>
      <c r="M534" s="17" t="s">
        <v>25</v>
      </c>
    </row>
    <row r="535" spans="2:13" ht="12.75">
      <c r="B535" s="24"/>
      <c r="C535" s="158"/>
      <c r="D535" s="159"/>
      <c r="E535" s="17" t="s">
        <v>25</v>
      </c>
      <c r="G535" s="24"/>
      <c r="H535" s="29"/>
      <c r="I535" s="164"/>
      <c r="J535" s="172"/>
      <c r="K535" s="172"/>
      <c r="L535" s="31"/>
      <c r="M535" s="17" t="s">
        <v>25</v>
      </c>
    </row>
    <row r="536" spans="2:13" ht="12.75">
      <c r="B536" s="24"/>
      <c r="C536" s="158"/>
      <c r="D536" s="159"/>
      <c r="E536" s="17" t="s">
        <v>25</v>
      </c>
      <c r="G536" s="24"/>
      <c r="H536" s="29"/>
      <c r="I536" s="164"/>
      <c r="J536" s="172"/>
      <c r="K536" s="172"/>
      <c r="L536" s="31"/>
      <c r="M536" s="17" t="s">
        <v>25</v>
      </c>
    </row>
    <row r="537" spans="2:13" ht="12.75">
      <c r="B537" s="24"/>
      <c r="C537" s="158"/>
      <c r="D537" s="159"/>
      <c r="E537" s="17" t="s">
        <v>25</v>
      </c>
      <c r="G537" s="24"/>
      <c r="H537" s="29"/>
      <c r="I537" s="164"/>
      <c r="J537" s="172"/>
      <c r="K537" s="172"/>
      <c r="L537" s="31"/>
      <c r="M537" s="17" t="s">
        <v>25</v>
      </c>
    </row>
    <row r="538" spans="2:13" ht="12.75">
      <c r="B538" s="24"/>
      <c r="C538" s="158"/>
      <c r="D538" s="159"/>
      <c r="E538" s="17" t="s">
        <v>25</v>
      </c>
      <c r="G538" s="24"/>
      <c r="H538" s="29"/>
      <c r="I538" s="164"/>
      <c r="J538" s="172"/>
      <c r="K538" s="172"/>
      <c r="L538" s="31"/>
      <c r="M538" s="17" t="s">
        <v>25</v>
      </c>
    </row>
    <row r="539" spans="2:13" ht="12.75">
      <c r="B539" s="24"/>
      <c r="C539" s="158"/>
      <c r="D539" s="159"/>
      <c r="E539" s="17" t="s">
        <v>25</v>
      </c>
      <c r="G539" s="24"/>
      <c r="H539" s="29"/>
      <c r="I539" s="164"/>
      <c r="J539" s="172"/>
      <c r="K539" s="172"/>
      <c r="L539" s="31"/>
      <c r="M539" s="17" t="s">
        <v>25</v>
      </c>
    </row>
    <row r="540" spans="2:13" ht="12.75">
      <c r="B540" s="24"/>
      <c r="C540" s="158"/>
      <c r="D540" s="159"/>
      <c r="E540" s="17" t="s">
        <v>25</v>
      </c>
      <c r="G540" s="24"/>
      <c r="H540" s="29"/>
      <c r="I540" s="164"/>
      <c r="J540" s="172"/>
      <c r="K540" s="172"/>
      <c r="L540" s="31"/>
      <c r="M540" s="17" t="s">
        <v>25</v>
      </c>
    </row>
    <row r="541" spans="2:13" ht="12.75">
      <c r="B541" s="24"/>
      <c r="C541" s="158"/>
      <c r="D541" s="159"/>
      <c r="E541" s="17" t="s">
        <v>25</v>
      </c>
      <c r="G541" s="24"/>
      <c r="H541" s="29"/>
      <c r="I541" s="164"/>
      <c r="J541" s="172"/>
      <c r="K541" s="172"/>
      <c r="L541" s="31"/>
      <c r="M541" s="17" t="s">
        <v>25</v>
      </c>
    </row>
    <row r="542" spans="2:13" ht="12.75">
      <c r="B542" s="24"/>
      <c r="C542" s="158"/>
      <c r="D542" s="159"/>
      <c r="E542" s="17" t="s">
        <v>25</v>
      </c>
      <c r="G542" s="24"/>
      <c r="H542" s="29"/>
      <c r="I542" s="164"/>
      <c r="J542" s="172"/>
      <c r="K542" s="172"/>
      <c r="L542" s="31"/>
      <c r="M542" s="17" t="s">
        <v>25</v>
      </c>
    </row>
    <row r="543" spans="2:13" ht="12.75">
      <c r="B543" s="24"/>
      <c r="C543" s="158"/>
      <c r="D543" s="159"/>
      <c r="E543" s="17" t="s">
        <v>25</v>
      </c>
      <c r="G543" s="24"/>
      <c r="H543" s="29"/>
      <c r="I543" s="164"/>
      <c r="J543" s="172"/>
      <c r="K543" s="172"/>
      <c r="L543" s="31"/>
      <c r="M543" s="17" t="s">
        <v>25</v>
      </c>
    </row>
    <row r="544" spans="2:13" ht="12.75">
      <c r="B544" s="24"/>
      <c r="C544" s="158"/>
      <c r="D544" s="159"/>
      <c r="E544" s="17" t="s">
        <v>25</v>
      </c>
      <c r="G544" s="24"/>
      <c r="H544" s="29"/>
      <c r="I544" s="164"/>
      <c r="J544" s="172"/>
      <c r="K544" s="172"/>
      <c r="L544" s="31"/>
      <c r="M544" s="17" t="s">
        <v>25</v>
      </c>
    </row>
    <row r="545" spans="2:13" ht="12.75">
      <c r="B545" s="24"/>
      <c r="C545" s="158"/>
      <c r="D545" s="159"/>
      <c r="E545" s="17" t="s">
        <v>25</v>
      </c>
      <c r="G545" s="24"/>
      <c r="H545" s="29"/>
      <c r="I545" s="164"/>
      <c r="J545" s="172"/>
      <c r="K545" s="172"/>
      <c r="L545" s="31"/>
      <c r="M545" s="17" t="s">
        <v>25</v>
      </c>
    </row>
    <row r="546" spans="2:13" ht="12.75">
      <c r="B546" s="24"/>
      <c r="C546" s="158"/>
      <c r="D546" s="159"/>
      <c r="E546" s="17" t="s">
        <v>25</v>
      </c>
      <c r="G546" s="24"/>
      <c r="H546" s="29"/>
      <c r="I546" s="164"/>
      <c r="J546" s="172"/>
      <c r="K546" s="172"/>
      <c r="L546" s="31"/>
      <c r="M546" s="17" t="s">
        <v>25</v>
      </c>
    </row>
    <row r="547" spans="2:13" ht="12.75">
      <c r="B547" s="24"/>
      <c r="C547" s="158"/>
      <c r="D547" s="159"/>
      <c r="E547" s="17" t="s">
        <v>25</v>
      </c>
      <c r="G547" s="24"/>
      <c r="H547" s="29"/>
      <c r="I547" s="164"/>
      <c r="J547" s="172"/>
      <c r="K547" s="172"/>
      <c r="L547" s="31"/>
      <c r="M547" s="17" t="s">
        <v>25</v>
      </c>
    </row>
    <row r="548" spans="2:13" ht="12.75">
      <c r="B548" s="24"/>
      <c r="C548" s="158"/>
      <c r="D548" s="159"/>
      <c r="E548" s="17" t="s">
        <v>25</v>
      </c>
      <c r="G548" s="24"/>
      <c r="H548" s="29"/>
      <c r="I548" s="164"/>
      <c r="J548" s="172"/>
      <c r="K548" s="172"/>
      <c r="L548" s="31"/>
      <c r="M548" s="17" t="s">
        <v>25</v>
      </c>
    </row>
    <row r="549" spans="2:13" ht="12.75">
      <c r="B549" s="24"/>
      <c r="C549" s="158"/>
      <c r="D549" s="159"/>
      <c r="E549" s="17" t="s">
        <v>25</v>
      </c>
      <c r="G549" s="24"/>
      <c r="H549" s="29"/>
      <c r="I549" s="164"/>
      <c r="J549" s="172"/>
      <c r="K549" s="172"/>
      <c r="L549" s="31"/>
      <c r="M549" s="17" t="s">
        <v>25</v>
      </c>
    </row>
    <row r="550" spans="2:13" ht="12.75">
      <c r="B550" s="24"/>
      <c r="C550" s="158"/>
      <c r="D550" s="159"/>
      <c r="E550" s="17" t="s">
        <v>25</v>
      </c>
      <c r="G550" s="24"/>
      <c r="H550" s="29"/>
      <c r="I550" s="164"/>
      <c r="J550" s="172"/>
      <c r="K550" s="172"/>
      <c r="L550" s="31"/>
      <c r="M550" s="17" t="s">
        <v>25</v>
      </c>
    </row>
    <row r="551" spans="2:13" ht="12.75">
      <c r="B551" s="24"/>
      <c r="C551" s="158"/>
      <c r="D551" s="159"/>
      <c r="E551" s="17" t="s">
        <v>25</v>
      </c>
      <c r="G551" s="24"/>
      <c r="H551" s="29"/>
      <c r="I551" s="164"/>
      <c r="J551" s="172"/>
      <c r="K551" s="172"/>
      <c r="L551" s="31"/>
      <c r="M551" s="17" t="s">
        <v>25</v>
      </c>
    </row>
    <row r="552" spans="2:13" ht="12.75">
      <c r="B552" s="24"/>
      <c r="C552" s="158"/>
      <c r="D552" s="159"/>
      <c r="E552" s="17" t="s">
        <v>25</v>
      </c>
      <c r="G552" s="24"/>
      <c r="H552" s="29"/>
      <c r="I552" s="164"/>
      <c r="J552" s="172"/>
      <c r="K552" s="172"/>
      <c r="L552" s="31"/>
      <c r="M552" s="17" t="s">
        <v>25</v>
      </c>
    </row>
    <row r="553" spans="2:13" ht="12.75">
      <c r="B553" s="24"/>
      <c r="C553" s="158"/>
      <c r="D553" s="159"/>
      <c r="E553" s="17" t="s">
        <v>25</v>
      </c>
      <c r="G553" s="24"/>
      <c r="H553" s="29"/>
      <c r="I553" s="164"/>
      <c r="J553" s="172"/>
      <c r="K553" s="172"/>
      <c r="L553" s="31"/>
      <c r="M553" s="17" t="s">
        <v>25</v>
      </c>
    </row>
    <row r="554" spans="2:13" ht="12.75">
      <c r="B554" s="24"/>
      <c r="C554" s="158"/>
      <c r="D554" s="159"/>
      <c r="E554" s="17" t="s">
        <v>25</v>
      </c>
      <c r="G554" s="24"/>
      <c r="H554" s="29"/>
      <c r="I554" s="164"/>
      <c r="J554" s="172"/>
      <c r="K554" s="172"/>
      <c r="L554" s="31"/>
      <c r="M554" s="17" t="s">
        <v>25</v>
      </c>
    </row>
    <row r="555" spans="2:13" ht="12.75">
      <c r="B555" s="24"/>
      <c r="C555" s="158"/>
      <c r="D555" s="159"/>
      <c r="E555" s="17" t="s">
        <v>25</v>
      </c>
      <c r="G555" s="24"/>
      <c r="H555" s="29"/>
      <c r="I555" s="164"/>
      <c r="J555" s="172"/>
      <c r="K555" s="172"/>
      <c r="L555" s="31"/>
      <c r="M555" s="17" t="s">
        <v>25</v>
      </c>
    </row>
    <row r="556" spans="2:13" ht="12.75">
      <c r="B556" s="24"/>
      <c r="C556" s="158"/>
      <c r="D556" s="159"/>
      <c r="E556" s="17" t="s">
        <v>25</v>
      </c>
      <c r="G556" s="24"/>
      <c r="H556" s="29"/>
      <c r="I556" s="164"/>
      <c r="J556" s="172"/>
      <c r="K556" s="172"/>
      <c r="L556" s="31"/>
      <c r="M556" s="17" t="s">
        <v>25</v>
      </c>
    </row>
    <row r="557" spans="2:13" ht="12.75">
      <c r="B557" s="24"/>
      <c r="C557" s="158"/>
      <c r="D557" s="159"/>
      <c r="E557" s="17" t="s">
        <v>25</v>
      </c>
      <c r="G557" s="24"/>
      <c r="H557" s="29"/>
      <c r="I557" s="164"/>
      <c r="J557" s="172"/>
      <c r="K557" s="172"/>
      <c r="L557" s="31"/>
      <c r="M557" s="17" t="s">
        <v>25</v>
      </c>
    </row>
    <row r="558" spans="2:13" ht="12.75">
      <c r="B558" s="24"/>
      <c r="C558" s="158"/>
      <c r="D558" s="159"/>
      <c r="E558" s="17" t="s">
        <v>25</v>
      </c>
      <c r="G558" s="24"/>
      <c r="H558" s="29"/>
      <c r="I558" s="164"/>
      <c r="J558" s="172"/>
      <c r="K558" s="172"/>
      <c r="L558" s="31"/>
      <c r="M558" s="17" t="s">
        <v>25</v>
      </c>
    </row>
    <row r="559" spans="2:13" ht="12.75">
      <c r="B559" s="24"/>
      <c r="C559" s="158"/>
      <c r="D559" s="159"/>
      <c r="E559" s="17" t="s">
        <v>25</v>
      </c>
      <c r="G559" s="24"/>
      <c r="H559" s="29"/>
      <c r="I559" s="164"/>
      <c r="J559" s="172"/>
      <c r="K559" s="172"/>
      <c r="L559" s="31"/>
      <c r="M559" s="17" t="s">
        <v>25</v>
      </c>
    </row>
    <row r="560" spans="2:13" ht="12.75">
      <c r="B560" s="24"/>
      <c r="C560" s="158"/>
      <c r="D560" s="159"/>
      <c r="E560" s="17" t="s">
        <v>25</v>
      </c>
      <c r="G560" s="24"/>
      <c r="H560" s="29"/>
      <c r="I560" s="164"/>
      <c r="J560" s="172"/>
      <c r="K560" s="172"/>
      <c r="L560" s="31"/>
      <c r="M560" s="17" t="s">
        <v>25</v>
      </c>
    </row>
    <row r="561" spans="2:13" ht="12.75">
      <c r="B561" s="24"/>
      <c r="C561" s="158"/>
      <c r="D561" s="159"/>
      <c r="E561" s="17" t="s">
        <v>25</v>
      </c>
      <c r="G561" s="24"/>
      <c r="H561" s="29"/>
      <c r="I561" s="164"/>
      <c r="J561" s="172"/>
      <c r="K561" s="172"/>
      <c r="L561" s="31"/>
      <c r="M561" s="17" t="s">
        <v>25</v>
      </c>
    </row>
    <row r="562" spans="2:13" ht="12.75">
      <c r="B562" s="24"/>
      <c r="C562" s="158"/>
      <c r="D562" s="159"/>
      <c r="E562" s="17" t="s">
        <v>25</v>
      </c>
      <c r="G562" s="24"/>
      <c r="H562" s="29"/>
      <c r="I562" s="164"/>
      <c r="J562" s="172"/>
      <c r="K562" s="172"/>
      <c r="L562" s="31"/>
      <c r="M562" s="17" t="s">
        <v>25</v>
      </c>
    </row>
    <row r="563" spans="2:13" ht="12.75">
      <c r="B563" s="24"/>
      <c r="C563" s="158"/>
      <c r="D563" s="159"/>
      <c r="E563" s="17" t="s">
        <v>25</v>
      </c>
      <c r="G563" s="24"/>
      <c r="H563" s="29"/>
      <c r="I563" s="164"/>
      <c r="J563" s="172"/>
      <c r="K563" s="172"/>
      <c r="L563" s="31"/>
      <c r="M563" s="17" t="s">
        <v>25</v>
      </c>
    </row>
    <row r="564" spans="2:13" ht="12.75">
      <c r="B564" s="24"/>
      <c r="C564" s="158"/>
      <c r="D564" s="159"/>
      <c r="E564" s="17" t="s">
        <v>25</v>
      </c>
      <c r="G564" s="24"/>
      <c r="H564" s="29"/>
      <c r="I564" s="164"/>
      <c r="J564" s="172"/>
      <c r="K564" s="172"/>
      <c r="L564" s="31"/>
      <c r="M564" s="17" t="s">
        <v>25</v>
      </c>
    </row>
    <row r="565" spans="2:13" ht="12.75">
      <c r="B565" s="24"/>
      <c r="C565" s="158"/>
      <c r="D565" s="159"/>
      <c r="E565" s="17" t="s">
        <v>25</v>
      </c>
      <c r="G565" s="24"/>
      <c r="H565" s="29"/>
      <c r="I565" s="164"/>
      <c r="J565" s="172"/>
      <c r="K565" s="172"/>
      <c r="L565" s="31"/>
      <c r="M565" s="17" t="s">
        <v>25</v>
      </c>
    </row>
    <row r="566" spans="2:13" ht="12.75">
      <c r="B566" s="24"/>
      <c r="C566" s="158"/>
      <c r="D566" s="159"/>
      <c r="E566" s="17" t="s">
        <v>25</v>
      </c>
      <c r="G566" s="24"/>
      <c r="H566" s="29"/>
      <c r="I566" s="164"/>
      <c r="J566" s="172"/>
      <c r="K566" s="172"/>
      <c r="L566" s="31"/>
      <c r="M566" s="17" t="s">
        <v>25</v>
      </c>
    </row>
    <row r="567" spans="2:13" ht="12.75">
      <c r="B567" s="24"/>
      <c r="C567" s="158"/>
      <c r="D567" s="159"/>
      <c r="E567" s="17" t="s">
        <v>25</v>
      </c>
      <c r="G567" s="24"/>
      <c r="H567" s="29"/>
      <c r="I567" s="164"/>
      <c r="J567" s="172"/>
      <c r="K567" s="172"/>
      <c r="L567" s="31"/>
      <c r="M567" s="17" t="s">
        <v>25</v>
      </c>
    </row>
    <row r="568" spans="2:13" ht="12.75">
      <c r="B568" s="24"/>
      <c r="C568" s="158"/>
      <c r="D568" s="159"/>
      <c r="E568" s="17" t="s">
        <v>25</v>
      </c>
      <c r="G568" s="24"/>
      <c r="H568" s="29"/>
      <c r="I568" s="164"/>
      <c r="J568" s="172"/>
      <c r="K568" s="172"/>
      <c r="L568" s="31"/>
      <c r="M568" s="17" t="s">
        <v>25</v>
      </c>
    </row>
    <row r="569" spans="2:13" ht="12.75">
      <c r="B569" s="24"/>
      <c r="C569" s="158"/>
      <c r="D569" s="159"/>
      <c r="E569" s="17" t="s">
        <v>25</v>
      </c>
      <c r="G569" s="24"/>
      <c r="H569" s="29"/>
      <c r="I569" s="164"/>
      <c r="J569" s="172"/>
      <c r="K569" s="172"/>
      <c r="L569" s="31"/>
      <c r="M569" s="17" t="s">
        <v>25</v>
      </c>
    </row>
    <row r="570" spans="2:13" ht="12.75">
      <c r="B570" s="24"/>
      <c r="C570" s="158"/>
      <c r="D570" s="159"/>
      <c r="E570" s="17" t="s">
        <v>25</v>
      </c>
      <c r="G570" s="24"/>
      <c r="H570" s="29"/>
      <c r="I570" s="164"/>
      <c r="J570" s="172"/>
      <c r="K570" s="172"/>
      <c r="L570" s="31"/>
      <c r="M570" s="17" t="s">
        <v>25</v>
      </c>
    </row>
    <row r="571" spans="2:13" ht="12.75">
      <c r="B571" s="24"/>
      <c r="C571" s="158"/>
      <c r="D571" s="159"/>
      <c r="E571" s="17" t="s">
        <v>25</v>
      </c>
      <c r="G571" s="24"/>
      <c r="H571" s="29"/>
      <c r="I571" s="164"/>
      <c r="J571" s="172"/>
      <c r="K571" s="172"/>
      <c r="L571" s="31"/>
      <c r="M571" s="17" t="s">
        <v>25</v>
      </c>
    </row>
    <row r="572" spans="2:13" ht="12.75">
      <c r="B572" s="24"/>
      <c r="C572" s="158"/>
      <c r="D572" s="159"/>
      <c r="E572" s="17" t="s">
        <v>25</v>
      </c>
      <c r="G572" s="24"/>
      <c r="H572" s="29"/>
      <c r="I572" s="164"/>
      <c r="J572" s="172"/>
      <c r="K572" s="172"/>
      <c r="L572" s="31"/>
      <c r="M572" s="17" t="s">
        <v>25</v>
      </c>
    </row>
    <row r="573" spans="2:13" ht="12.75">
      <c r="B573" s="24"/>
      <c r="C573" s="158"/>
      <c r="D573" s="159"/>
      <c r="E573" s="17" t="s">
        <v>25</v>
      </c>
      <c r="G573" s="24"/>
      <c r="H573" s="29"/>
      <c r="I573" s="164"/>
      <c r="J573" s="172"/>
      <c r="K573" s="172"/>
      <c r="L573" s="31"/>
      <c r="M573" s="17" t="s">
        <v>25</v>
      </c>
    </row>
    <row r="574" spans="2:13" ht="12.75">
      <c r="B574" s="24"/>
      <c r="C574" s="158"/>
      <c r="D574" s="159"/>
      <c r="E574" s="17" t="s">
        <v>25</v>
      </c>
      <c r="G574" s="24"/>
      <c r="H574" s="29"/>
      <c r="I574" s="164"/>
      <c r="J574" s="172"/>
      <c r="K574" s="172"/>
      <c r="L574" s="31"/>
      <c r="M574" s="17" t="s">
        <v>25</v>
      </c>
    </row>
    <row r="575" spans="2:13" ht="12.75">
      <c r="B575" s="24"/>
      <c r="C575" s="158"/>
      <c r="D575" s="159"/>
      <c r="E575" s="17" t="s">
        <v>25</v>
      </c>
      <c r="G575" s="24"/>
      <c r="H575" s="29"/>
      <c r="I575" s="164"/>
      <c r="J575" s="172"/>
      <c r="K575" s="172"/>
      <c r="L575" s="31"/>
      <c r="M575" s="17" t="s">
        <v>25</v>
      </c>
    </row>
    <row r="576" spans="2:13" ht="12.75">
      <c r="B576" s="24"/>
      <c r="C576" s="158"/>
      <c r="D576" s="159"/>
      <c r="E576" s="17" t="s">
        <v>25</v>
      </c>
      <c r="G576" s="24"/>
      <c r="H576" s="29"/>
      <c r="I576" s="164"/>
      <c r="J576" s="172"/>
      <c r="K576" s="172"/>
      <c r="L576" s="31"/>
      <c r="M576" s="17" t="s">
        <v>25</v>
      </c>
    </row>
    <row r="577" spans="2:13" ht="12.75">
      <c r="B577" s="24"/>
      <c r="C577" s="158"/>
      <c r="D577" s="159"/>
      <c r="E577" s="17" t="s">
        <v>25</v>
      </c>
      <c r="G577" s="24"/>
      <c r="H577" s="29"/>
      <c r="I577" s="164"/>
      <c r="J577" s="172"/>
      <c r="K577" s="172"/>
      <c r="L577" s="31"/>
      <c r="M577" s="17" t="s">
        <v>25</v>
      </c>
    </row>
    <row r="578" spans="2:13" ht="12.75">
      <c r="B578" s="24"/>
      <c r="C578" s="158"/>
      <c r="D578" s="159"/>
      <c r="E578" s="17" t="s">
        <v>25</v>
      </c>
      <c r="G578" s="24"/>
      <c r="H578" s="29"/>
      <c r="I578" s="164"/>
      <c r="J578" s="172"/>
      <c r="K578" s="172"/>
      <c r="L578" s="31"/>
      <c r="M578" s="17" t="s">
        <v>25</v>
      </c>
    </row>
    <row r="579" spans="2:13" ht="12.75">
      <c r="B579" s="24"/>
      <c r="C579" s="158"/>
      <c r="D579" s="159"/>
      <c r="E579" s="17" t="s">
        <v>25</v>
      </c>
      <c r="G579" s="24"/>
      <c r="H579" s="29"/>
      <c r="I579" s="164"/>
      <c r="J579" s="172"/>
      <c r="K579" s="172"/>
      <c r="L579" s="31"/>
      <c r="M579" s="17" t="s">
        <v>25</v>
      </c>
    </row>
    <row r="580" spans="2:13" ht="12.75">
      <c r="B580" s="24"/>
      <c r="C580" s="158"/>
      <c r="D580" s="159"/>
      <c r="E580" s="17" t="s">
        <v>25</v>
      </c>
      <c r="G580" s="24"/>
      <c r="H580" s="29"/>
      <c r="I580" s="164"/>
      <c r="J580" s="172"/>
      <c r="K580" s="172"/>
      <c r="L580" s="31"/>
      <c r="M580" s="17" t="s">
        <v>25</v>
      </c>
    </row>
    <row r="581" spans="2:13" ht="12.75">
      <c r="B581" s="24"/>
      <c r="C581" s="158"/>
      <c r="D581" s="159"/>
      <c r="E581" s="17" t="s">
        <v>25</v>
      </c>
      <c r="G581" s="24"/>
      <c r="H581" s="29"/>
      <c r="I581" s="164"/>
      <c r="J581" s="172"/>
      <c r="K581" s="172"/>
      <c r="L581" s="31"/>
      <c r="M581" s="17" t="s">
        <v>25</v>
      </c>
    </row>
    <row r="582" spans="2:13" ht="12.75">
      <c r="B582" s="24"/>
      <c r="C582" s="158"/>
      <c r="D582" s="159"/>
      <c r="E582" s="17" t="s">
        <v>25</v>
      </c>
      <c r="G582" s="24"/>
      <c r="H582" s="29"/>
      <c r="I582" s="164"/>
      <c r="J582" s="172"/>
      <c r="K582" s="172"/>
      <c r="L582" s="31"/>
      <c r="M582" s="17" t="s">
        <v>25</v>
      </c>
    </row>
    <row r="583" spans="2:13" ht="12.75">
      <c r="B583" s="24"/>
      <c r="C583" s="158"/>
      <c r="D583" s="159"/>
      <c r="E583" s="17" t="s">
        <v>25</v>
      </c>
      <c r="G583" s="24"/>
      <c r="H583" s="29"/>
      <c r="I583" s="164"/>
      <c r="J583" s="172"/>
      <c r="K583" s="172"/>
      <c r="L583" s="31"/>
      <c r="M583" s="17" t="s">
        <v>25</v>
      </c>
    </row>
    <row r="584" spans="2:13" ht="12.75">
      <c r="B584" s="24"/>
      <c r="C584" s="158"/>
      <c r="D584" s="159"/>
      <c r="E584" s="17" t="s">
        <v>25</v>
      </c>
      <c r="G584" s="24"/>
      <c r="H584" s="29"/>
      <c r="I584" s="164"/>
      <c r="J584" s="172"/>
      <c r="K584" s="172"/>
      <c r="L584" s="31"/>
      <c r="M584" s="17" t="s">
        <v>25</v>
      </c>
    </row>
    <row r="585" spans="2:13" ht="12.75">
      <c r="B585" s="24"/>
      <c r="C585" s="158"/>
      <c r="D585" s="159"/>
      <c r="E585" s="17" t="s">
        <v>25</v>
      </c>
      <c r="G585" s="24"/>
      <c r="H585" s="29"/>
      <c r="I585" s="164"/>
      <c r="J585" s="172"/>
      <c r="K585" s="172"/>
      <c r="L585" s="31"/>
      <c r="M585" s="17" t="s">
        <v>25</v>
      </c>
    </row>
    <row r="586" spans="2:13" ht="12.75">
      <c r="B586" s="24"/>
      <c r="C586" s="158"/>
      <c r="D586" s="159"/>
      <c r="E586" s="17" t="s">
        <v>25</v>
      </c>
      <c r="G586" s="24"/>
      <c r="H586" s="29"/>
      <c r="I586" s="164"/>
      <c r="J586" s="172"/>
      <c r="K586" s="172"/>
      <c r="L586" s="31"/>
      <c r="M586" s="17" t="s">
        <v>25</v>
      </c>
    </row>
    <row r="587" spans="2:13" ht="12.75">
      <c r="B587" s="24"/>
      <c r="C587" s="158"/>
      <c r="D587" s="159"/>
      <c r="E587" s="17" t="s">
        <v>25</v>
      </c>
      <c r="G587" s="24"/>
      <c r="H587" s="29"/>
      <c r="I587" s="164"/>
      <c r="J587" s="172"/>
      <c r="K587" s="172"/>
      <c r="L587" s="31"/>
      <c r="M587" s="17" t="s">
        <v>25</v>
      </c>
    </row>
    <row r="588" spans="2:13" ht="12.75">
      <c r="B588" s="24"/>
      <c r="C588" s="158"/>
      <c r="D588" s="159"/>
      <c r="E588" s="17" t="s">
        <v>25</v>
      </c>
      <c r="G588" s="24"/>
      <c r="H588" s="29"/>
      <c r="I588" s="164"/>
      <c r="J588" s="172"/>
      <c r="K588" s="172"/>
      <c r="L588" s="31"/>
      <c r="M588" s="17" t="s">
        <v>25</v>
      </c>
    </row>
    <row r="589" spans="2:13" ht="12.75">
      <c r="B589" s="24"/>
      <c r="C589" s="158"/>
      <c r="D589" s="159"/>
      <c r="E589" s="17" t="s">
        <v>25</v>
      </c>
      <c r="G589" s="24"/>
      <c r="H589" s="29"/>
      <c r="I589" s="164"/>
      <c r="J589" s="172"/>
      <c r="K589" s="172"/>
      <c r="L589" s="31"/>
      <c r="M589" s="17" t="s">
        <v>25</v>
      </c>
    </row>
    <row r="590" spans="2:13" ht="12.75">
      <c r="B590" s="24"/>
      <c r="C590" s="158"/>
      <c r="D590" s="159"/>
      <c r="E590" s="17" t="s">
        <v>25</v>
      </c>
      <c r="G590" s="24"/>
      <c r="H590" s="29"/>
      <c r="I590" s="164"/>
      <c r="J590" s="172"/>
      <c r="K590" s="172"/>
      <c r="L590" s="31"/>
      <c r="M590" s="17" t="s">
        <v>25</v>
      </c>
    </row>
    <row r="591" spans="2:13" ht="12.75">
      <c r="B591" s="24"/>
      <c r="C591" s="158"/>
      <c r="D591" s="159"/>
      <c r="E591" s="17" t="s">
        <v>25</v>
      </c>
      <c r="G591" s="24"/>
      <c r="H591" s="29"/>
      <c r="I591" s="164"/>
      <c r="J591" s="172"/>
      <c r="K591" s="172"/>
      <c r="L591" s="31"/>
      <c r="M591" s="17" t="s">
        <v>25</v>
      </c>
    </row>
    <row r="592" spans="2:13" ht="12.75">
      <c r="B592" s="24"/>
      <c r="C592" s="158"/>
      <c r="D592" s="159"/>
      <c r="E592" s="17" t="s">
        <v>25</v>
      </c>
      <c r="G592" s="24"/>
      <c r="H592" s="29"/>
      <c r="I592" s="164"/>
      <c r="J592" s="172"/>
      <c r="K592" s="172"/>
      <c r="L592" s="31"/>
      <c r="M592" s="17" t="s">
        <v>25</v>
      </c>
    </row>
    <row r="593" spans="2:13" ht="12.75">
      <c r="B593" s="24"/>
      <c r="C593" s="158"/>
      <c r="D593" s="159"/>
      <c r="E593" s="17" t="s">
        <v>25</v>
      </c>
      <c r="G593" s="24"/>
      <c r="H593" s="29"/>
      <c r="I593" s="164"/>
      <c r="J593" s="172"/>
      <c r="K593" s="172"/>
      <c r="L593" s="31"/>
      <c r="M593" s="17" t="s">
        <v>25</v>
      </c>
    </row>
    <row r="594" spans="2:13" ht="12.75">
      <c r="B594" s="24"/>
      <c r="C594" s="158"/>
      <c r="D594" s="159"/>
      <c r="E594" s="17" t="s">
        <v>25</v>
      </c>
      <c r="G594" s="24"/>
      <c r="H594" s="29"/>
      <c r="I594" s="164"/>
      <c r="J594" s="172"/>
      <c r="K594" s="172"/>
      <c r="L594" s="31"/>
      <c r="M594" s="17" t="s">
        <v>25</v>
      </c>
    </row>
    <row r="595" spans="2:13" ht="12.75">
      <c r="B595" s="24"/>
      <c r="C595" s="158"/>
      <c r="D595" s="159"/>
      <c r="E595" s="17" t="s">
        <v>25</v>
      </c>
      <c r="G595" s="24"/>
      <c r="H595" s="29"/>
      <c r="I595" s="164"/>
      <c r="J595" s="172"/>
      <c r="K595" s="172"/>
      <c r="L595" s="31"/>
      <c r="M595" s="17" t="s">
        <v>25</v>
      </c>
    </row>
    <row r="596" spans="2:13" ht="12.75">
      <c r="B596" s="24"/>
      <c r="C596" s="158"/>
      <c r="D596" s="159"/>
      <c r="E596" s="17" t="s">
        <v>25</v>
      </c>
      <c r="G596" s="24"/>
      <c r="H596" s="29"/>
      <c r="I596" s="164"/>
      <c r="J596" s="172"/>
      <c r="K596" s="172"/>
      <c r="L596" s="31"/>
      <c r="M596" s="17" t="s">
        <v>25</v>
      </c>
    </row>
    <row r="597" spans="2:13" ht="12.75">
      <c r="B597" s="24"/>
      <c r="C597" s="158"/>
      <c r="D597" s="159"/>
      <c r="E597" s="17" t="s">
        <v>25</v>
      </c>
      <c r="G597" s="24"/>
      <c r="H597" s="29"/>
      <c r="I597" s="164"/>
      <c r="J597" s="172"/>
      <c r="K597" s="172"/>
      <c r="L597" s="31"/>
      <c r="M597" s="17" t="s">
        <v>25</v>
      </c>
    </row>
    <row r="598" spans="2:13" ht="12.75">
      <c r="B598" s="24"/>
      <c r="C598" s="158"/>
      <c r="D598" s="159"/>
      <c r="E598" s="17" t="s">
        <v>25</v>
      </c>
      <c r="G598" s="24"/>
      <c r="H598" s="29"/>
      <c r="I598" s="164"/>
      <c r="J598" s="172"/>
      <c r="K598" s="172"/>
      <c r="L598" s="31"/>
      <c r="M598" s="17" t="s">
        <v>25</v>
      </c>
    </row>
    <row r="599" spans="2:13" ht="12.75">
      <c r="B599" s="24"/>
      <c r="C599" s="158"/>
      <c r="D599" s="159"/>
      <c r="E599" s="17" t="s">
        <v>25</v>
      </c>
      <c r="G599" s="24"/>
      <c r="H599" s="29"/>
      <c r="I599" s="164"/>
      <c r="J599" s="172"/>
      <c r="K599" s="172"/>
      <c r="L599" s="31"/>
      <c r="M599" s="17" t="s">
        <v>25</v>
      </c>
    </row>
    <row r="600" spans="2:13" ht="12.75">
      <c r="B600" s="24"/>
      <c r="C600" s="158"/>
      <c r="D600" s="159"/>
      <c r="E600" s="17" t="s">
        <v>25</v>
      </c>
      <c r="G600" s="24"/>
      <c r="H600" s="29"/>
      <c r="I600" s="164"/>
      <c r="J600" s="172"/>
      <c r="K600" s="172"/>
      <c r="L600" s="31"/>
      <c r="M600" s="17" t="s">
        <v>25</v>
      </c>
    </row>
    <row r="601" spans="2:13" ht="12.75">
      <c r="B601" s="24"/>
      <c r="C601" s="158"/>
      <c r="D601" s="159"/>
      <c r="E601" s="17" t="s">
        <v>25</v>
      </c>
      <c r="G601" s="24"/>
      <c r="H601" s="29"/>
      <c r="I601" s="164"/>
      <c r="J601" s="172"/>
      <c r="K601" s="172"/>
      <c r="L601" s="31"/>
      <c r="M601" s="17" t="s">
        <v>25</v>
      </c>
    </row>
    <row r="602" spans="2:13" ht="12.75">
      <c r="B602" s="24"/>
      <c r="C602" s="158"/>
      <c r="D602" s="159"/>
      <c r="E602" s="17" t="s">
        <v>25</v>
      </c>
      <c r="G602" s="24"/>
      <c r="H602" s="29"/>
      <c r="I602" s="164"/>
      <c r="J602" s="172"/>
      <c r="K602" s="172"/>
      <c r="L602" s="31"/>
      <c r="M602" s="17" t="s">
        <v>25</v>
      </c>
    </row>
    <row r="603" spans="2:13" ht="12.75">
      <c r="B603" s="24"/>
      <c r="C603" s="158"/>
      <c r="D603" s="159"/>
      <c r="E603" s="17" t="s">
        <v>25</v>
      </c>
      <c r="G603" s="24"/>
      <c r="H603" s="29"/>
      <c r="I603" s="164"/>
      <c r="J603" s="172"/>
      <c r="K603" s="172"/>
      <c r="L603" s="31"/>
      <c r="M603" s="17" t="s">
        <v>25</v>
      </c>
    </row>
    <row r="604" spans="2:13" ht="12.75">
      <c r="B604" s="24"/>
      <c r="C604" s="158"/>
      <c r="D604" s="159"/>
      <c r="E604" s="17" t="s">
        <v>25</v>
      </c>
      <c r="G604" s="24"/>
      <c r="H604" s="29"/>
      <c r="I604" s="164"/>
      <c r="J604" s="172"/>
      <c r="K604" s="172"/>
      <c r="L604" s="31"/>
      <c r="M604" s="17" t="s">
        <v>25</v>
      </c>
    </row>
    <row r="605" spans="2:13" ht="12.75">
      <c r="B605" s="24"/>
      <c r="C605" s="158"/>
      <c r="D605" s="159"/>
      <c r="E605" s="17" t="s">
        <v>25</v>
      </c>
      <c r="G605" s="24"/>
      <c r="H605" s="29"/>
      <c r="I605" s="164"/>
      <c r="J605" s="172"/>
      <c r="K605" s="172"/>
      <c r="L605" s="31"/>
      <c r="M605" s="17" t="s">
        <v>25</v>
      </c>
    </row>
    <row r="606" spans="2:13" ht="12.75">
      <c r="B606" s="24"/>
      <c r="C606" s="158"/>
      <c r="D606" s="159"/>
      <c r="E606" s="17" t="s">
        <v>25</v>
      </c>
      <c r="G606" s="24"/>
      <c r="H606" s="29"/>
      <c r="I606" s="164"/>
      <c r="J606" s="172"/>
      <c r="K606" s="172"/>
      <c r="L606" s="31"/>
      <c r="M606" s="17" t="s">
        <v>25</v>
      </c>
    </row>
    <row r="607" spans="2:13" ht="12.75">
      <c r="B607" s="24"/>
      <c r="C607" s="158"/>
      <c r="D607" s="159"/>
      <c r="E607" s="17" t="s">
        <v>25</v>
      </c>
      <c r="G607" s="24"/>
      <c r="H607" s="29"/>
      <c r="I607" s="164"/>
      <c r="J607" s="172"/>
      <c r="K607" s="172"/>
      <c r="L607" s="31"/>
      <c r="M607" s="17" t="s">
        <v>25</v>
      </c>
    </row>
    <row r="608" spans="2:13" ht="12.75">
      <c r="B608" s="24"/>
      <c r="C608" s="158"/>
      <c r="D608" s="159"/>
      <c r="E608" s="17" t="s">
        <v>25</v>
      </c>
      <c r="G608" s="24"/>
      <c r="H608" s="29"/>
      <c r="I608" s="164"/>
      <c r="J608" s="172"/>
      <c r="K608" s="172"/>
      <c r="L608" s="31"/>
      <c r="M608" s="17" t="s">
        <v>25</v>
      </c>
    </row>
    <row r="609" spans="2:13" ht="12.75">
      <c r="B609" s="24"/>
      <c r="C609" s="158"/>
      <c r="D609" s="159"/>
      <c r="E609" s="17" t="s">
        <v>25</v>
      </c>
      <c r="G609" s="24"/>
      <c r="H609" s="29"/>
      <c r="I609" s="164"/>
      <c r="J609" s="172"/>
      <c r="K609" s="172"/>
      <c r="L609" s="31"/>
      <c r="M609" s="17" t="s">
        <v>25</v>
      </c>
    </row>
    <row r="610" spans="2:13" ht="12.75">
      <c r="B610" s="24"/>
      <c r="C610" s="158"/>
      <c r="D610" s="159"/>
      <c r="E610" s="17" t="s">
        <v>25</v>
      </c>
      <c r="G610" s="24"/>
      <c r="H610" s="29"/>
      <c r="I610" s="164"/>
      <c r="J610" s="172"/>
      <c r="K610" s="172"/>
      <c r="L610" s="31"/>
      <c r="M610" s="17" t="s">
        <v>25</v>
      </c>
    </row>
    <row r="611" spans="2:13" ht="12.75">
      <c r="B611" s="24"/>
      <c r="C611" s="158"/>
      <c r="D611" s="159"/>
      <c r="E611" s="17" t="s">
        <v>25</v>
      </c>
      <c r="G611" s="24"/>
      <c r="H611" s="29"/>
      <c r="I611" s="164"/>
      <c r="J611" s="172"/>
      <c r="K611" s="172"/>
      <c r="L611" s="31"/>
      <c r="M611" s="17" t="s">
        <v>25</v>
      </c>
    </row>
    <row r="612" spans="2:13" ht="12.75">
      <c r="B612" s="24"/>
      <c r="C612" s="158"/>
      <c r="D612" s="159"/>
      <c r="E612" s="17" t="s">
        <v>25</v>
      </c>
      <c r="G612" s="24"/>
      <c r="H612" s="29"/>
      <c r="I612" s="164"/>
      <c r="J612" s="172"/>
      <c r="K612" s="172"/>
      <c r="L612" s="31"/>
      <c r="M612" s="17" t="s">
        <v>25</v>
      </c>
    </row>
    <row r="613" spans="2:13" ht="12.75">
      <c r="B613" s="24"/>
      <c r="C613" s="158"/>
      <c r="D613" s="159"/>
      <c r="E613" s="17" t="s">
        <v>25</v>
      </c>
      <c r="G613" s="24"/>
      <c r="H613" s="29"/>
      <c r="I613" s="164"/>
      <c r="J613" s="172"/>
      <c r="K613" s="172"/>
      <c r="L613" s="31"/>
      <c r="M613" s="17" t="s">
        <v>25</v>
      </c>
    </row>
    <row r="614" spans="2:13" ht="12.75">
      <c r="B614" s="24"/>
      <c r="C614" s="158"/>
      <c r="D614" s="159"/>
      <c r="E614" s="17" t="s">
        <v>25</v>
      </c>
      <c r="G614" s="24"/>
      <c r="H614" s="29"/>
      <c r="I614" s="164"/>
      <c r="J614" s="172"/>
      <c r="K614" s="172"/>
      <c r="L614" s="31"/>
      <c r="M614" s="17" t="s">
        <v>25</v>
      </c>
    </row>
    <row r="615" spans="2:13" ht="12.75">
      <c r="B615" s="24"/>
      <c r="C615" s="158"/>
      <c r="D615" s="159"/>
      <c r="E615" s="17" t="s">
        <v>25</v>
      </c>
      <c r="G615" s="24"/>
      <c r="H615" s="29"/>
      <c r="I615" s="164"/>
      <c r="J615" s="172"/>
      <c r="K615" s="172"/>
      <c r="L615" s="31"/>
      <c r="M615" s="17" t="s">
        <v>25</v>
      </c>
    </row>
    <row r="616" spans="2:13" ht="12.75">
      <c r="B616" s="24"/>
      <c r="C616" s="158"/>
      <c r="D616" s="159"/>
      <c r="E616" s="17" t="s">
        <v>25</v>
      </c>
      <c r="G616" s="24"/>
      <c r="H616" s="29"/>
      <c r="I616" s="164"/>
      <c r="J616" s="172"/>
      <c r="K616" s="172"/>
      <c r="L616" s="31"/>
      <c r="M616" s="17" t="s">
        <v>25</v>
      </c>
    </row>
    <row r="617" spans="2:13" ht="12.75">
      <c r="B617" s="24"/>
      <c r="C617" s="158"/>
      <c r="D617" s="159"/>
      <c r="E617" s="17" t="s">
        <v>25</v>
      </c>
      <c r="G617" s="24"/>
      <c r="H617" s="29"/>
      <c r="I617" s="164"/>
      <c r="J617" s="172"/>
      <c r="K617" s="172"/>
      <c r="L617" s="31"/>
      <c r="M617" s="17" t="s">
        <v>25</v>
      </c>
    </row>
    <row r="618" spans="2:13" ht="12.75">
      <c r="B618" s="24"/>
      <c r="C618" s="158"/>
      <c r="D618" s="159"/>
      <c r="E618" s="17" t="s">
        <v>25</v>
      </c>
      <c r="G618" s="24"/>
      <c r="H618" s="29"/>
      <c r="I618" s="164"/>
      <c r="J618" s="172"/>
      <c r="K618" s="172"/>
      <c r="L618" s="31"/>
      <c r="M618" s="17" t="s">
        <v>25</v>
      </c>
    </row>
    <row r="619" spans="2:13" ht="12.75">
      <c r="B619" s="24"/>
      <c r="C619" s="158"/>
      <c r="D619" s="159"/>
      <c r="E619" s="17" t="s">
        <v>25</v>
      </c>
      <c r="G619" s="24"/>
      <c r="H619" s="29"/>
      <c r="I619" s="164"/>
      <c r="J619" s="172"/>
      <c r="K619" s="172"/>
      <c r="L619" s="31"/>
      <c r="M619" s="17" t="s">
        <v>25</v>
      </c>
    </row>
    <row r="620" spans="2:13" ht="12.75">
      <c r="B620" s="24"/>
      <c r="C620" s="158"/>
      <c r="D620" s="159"/>
      <c r="E620" s="17" t="s">
        <v>25</v>
      </c>
      <c r="G620" s="24"/>
      <c r="H620" s="29"/>
      <c r="I620" s="164"/>
      <c r="J620" s="172"/>
      <c r="K620" s="172"/>
      <c r="L620" s="31"/>
      <c r="M620" s="17" t="s">
        <v>25</v>
      </c>
    </row>
    <row r="621" spans="2:13" ht="12.75">
      <c r="B621" s="24"/>
      <c r="C621" s="158"/>
      <c r="D621" s="159"/>
      <c r="E621" s="17" t="s">
        <v>25</v>
      </c>
      <c r="G621" s="24"/>
      <c r="H621" s="29"/>
      <c r="I621" s="164"/>
      <c r="J621" s="172"/>
      <c r="K621" s="172"/>
      <c r="L621" s="31"/>
      <c r="M621" s="17" t="s">
        <v>25</v>
      </c>
    </row>
    <row r="622" spans="2:13" ht="12.75">
      <c r="B622" s="24"/>
      <c r="C622" s="158"/>
      <c r="D622" s="159"/>
      <c r="E622" s="17" t="s">
        <v>25</v>
      </c>
      <c r="G622" s="24"/>
      <c r="H622" s="29"/>
      <c r="I622" s="164"/>
      <c r="J622" s="172"/>
      <c r="K622" s="172"/>
      <c r="L622" s="31"/>
      <c r="M622" s="17" t="s">
        <v>25</v>
      </c>
    </row>
    <row r="623" spans="2:13" ht="12.75">
      <c r="B623" s="24"/>
      <c r="C623" s="158"/>
      <c r="D623" s="159"/>
      <c r="E623" s="17" t="s">
        <v>25</v>
      </c>
      <c r="G623" s="24"/>
      <c r="H623" s="29"/>
      <c r="I623" s="164"/>
      <c r="J623" s="172"/>
      <c r="K623" s="172"/>
      <c r="L623" s="31"/>
      <c r="M623" s="17" t="s">
        <v>25</v>
      </c>
    </row>
    <row r="624" spans="2:13" ht="12.75">
      <c r="B624" s="24"/>
      <c r="C624" s="158"/>
      <c r="D624" s="159"/>
      <c r="E624" s="17" t="s">
        <v>25</v>
      </c>
      <c r="G624" s="24"/>
      <c r="H624" s="29"/>
      <c r="I624" s="164"/>
      <c r="J624" s="172"/>
      <c r="K624" s="172"/>
      <c r="L624" s="31"/>
      <c r="M624" s="17" t="s">
        <v>25</v>
      </c>
    </row>
    <row r="625" spans="2:13" ht="12.75">
      <c r="B625" s="24"/>
      <c r="C625" s="158"/>
      <c r="D625" s="159"/>
      <c r="E625" s="17" t="s">
        <v>25</v>
      </c>
      <c r="G625" s="24"/>
      <c r="H625" s="29"/>
      <c r="I625" s="164"/>
      <c r="J625" s="172"/>
      <c r="K625" s="172"/>
      <c r="L625" s="31"/>
      <c r="M625" s="17" t="s">
        <v>25</v>
      </c>
    </row>
    <row r="626" spans="2:13" ht="12.75">
      <c r="B626" s="24"/>
      <c r="C626" s="158"/>
      <c r="D626" s="159"/>
      <c r="E626" s="17" t="s">
        <v>25</v>
      </c>
      <c r="G626" s="24"/>
      <c r="H626" s="29"/>
      <c r="I626" s="164"/>
      <c r="J626" s="172"/>
      <c r="K626" s="172"/>
      <c r="L626" s="31"/>
      <c r="M626" s="17" t="s">
        <v>25</v>
      </c>
    </row>
    <row r="627" spans="2:13" ht="12.75">
      <c r="B627" s="24"/>
      <c r="C627" s="158"/>
      <c r="D627" s="159"/>
      <c r="E627" s="17" t="s">
        <v>25</v>
      </c>
      <c r="G627" s="24"/>
      <c r="H627" s="29"/>
      <c r="I627" s="164"/>
      <c r="J627" s="172"/>
      <c r="K627" s="172"/>
      <c r="L627" s="31"/>
      <c r="M627" s="17" t="s">
        <v>25</v>
      </c>
    </row>
    <row r="628" spans="2:13" ht="12.75">
      <c r="B628" s="24"/>
      <c r="C628" s="158"/>
      <c r="D628" s="159"/>
      <c r="E628" s="17" t="s">
        <v>25</v>
      </c>
      <c r="G628" s="24"/>
      <c r="H628" s="29"/>
      <c r="I628" s="164"/>
      <c r="J628" s="172"/>
      <c r="K628" s="172"/>
      <c r="L628" s="31"/>
      <c r="M628" s="17" t="s">
        <v>25</v>
      </c>
    </row>
    <row r="629" spans="2:13" ht="12.75">
      <c r="B629" s="24"/>
      <c r="C629" s="158"/>
      <c r="D629" s="159"/>
      <c r="E629" s="17" t="s">
        <v>25</v>
      </c>
      <c r="G629" s="24"/>
      <c r="H629" s="29"/>
      <c r="I629" s="164"/>
      <c r="J629" s="172"/>
      <c r="K629" s="172"/>
      <c r="L629" s="31"/>
      <c r="M629" s="17" t="s">
        <v>25</v>
      </c>
    </row>
    <row r="630" spans="2:13" ht="12.75">
      <c r="B630" s="24"/>
      <c r="C630" s="158"/>
      <c r="D630" s="159"/>
      <c r="E630" s="17" t="s">
        <v>25</v>
      </c>
      <c r="G630" s="24"/>
      <c r="H630" s="29"/>
      <c r="I630" s="164"/>
      <c r="J630" s="172"/>
      <c r="K630" s="172"/>
      <c r="L630" s="31"/>
      <c r="M630" s="17" t="s">
        <v>25</v>
      </c>
    </row>
    <row r="631" spans="2:13" ht="12.75">
      <c r="B631" s="24"/>
      <c r="C631" s="158"/>
      <c r="D631" s="159"/>
      <c r="E631" s="17" t="s">
        <v>25</v>
      </c>
      <c r="G631" s="24"/>
      <c r="H631" s="29"/>
      <c r="I631" s="164"/>
      <c r="J631" s="172"/>
      <c r="K631" s="172"/>
      <c r="L631" s="31"/>
      <c r="M631" s="17" t="s">
        <v>25</v>
      </c>
    </row>
    <row r="632" spans="2:13" ht="12.75">
      <c r="B632" s="24"/>
      <c r="C632" s="158"/>
      <c r="D632" s="159"/>
      <c r="E632" s="17" t="s">
        <v>25</v>
      </c>
      <c r="G632" s="24"/>
      <c r="H632" s="29"/>
      <c r="I632" s="164"/>
      <c r="J632" s="172"/>
      <c r="K632" s="172"/>
      <c r="L632" s="31"/>
      <c r="M632" s="17" t="s">
        <v>25</v>
      </c>
    </row>
    <row r="633" spans="2:13" ht="12.75">
      <c r="B633" s="24"/>
      <c r="C633" s="158"/>
      <c r="D633" s="159"/>
      <c r="E633" s="17" t="s">
        <v>25</v>
      </c>
      <c r="G633" s="24"/>
      <c r="H633" s="29"/>
      <c r="I633" s="164"/>
      <c r="J633" s="172"/>
      <c r="K633" s="172"/>
      <c r="L633" s="31"/>
      <c r="M633" s="17" t="s">
        <v>25</v>
      </c>
    </row>
    <row r="634" spans="2:13" ht="12.75">
      <c r="B634" s="24"/>
      <c r="C634" s="158"/>
      <c r="D634" s="159"/>
      <c r="E634" s="17" t="s">
        <v>25</v>
      </c>
      <c r="G634" s="24"/>
      <c r="H634" s="29"/>
      <c r="I634" s="164"/>
      <c r="J634" s="172"/>
      <c r="K634" s="172"/>
      <c r="L634" s="31"/>
      <c r="M634" s="17" t="s">
        <v>25</v>
      </c>
    </row>
    <row r="635" spans="2:13" ht="12.75">
      <c r="B635" s="24"/>
      <c r="C635" s="158"/>
      <c r="D635" s="159"/>
      <c r="E635" s="17" t="s">
        <v>25</v>
      </c>
      <c r="G635" s="24"/>
      <c r="H635" s="29"/>
      <c r="I635" s="164"/>
      <c r="J635" s="172"/>
      <c r="K635" s="172"/>
      <c r="L635" s="31"/>
      <c r="M635" s="17" t="s">
        <v>25</v>
      </c>
    </row>
    <row r="636" spans="2:13" ht="12.75">
      <c r="B636" s="24"/>
      <c r="C636" s="158"/>
      <c r="D636" s="159"/>
      <c r="E636" s="17" t="s">
        <v>25</v>
      </c>
      <c r="G636" s="24"/>
      <c r="H636" s="29"/>
      <c r="I636" s="164"/>
      <c r="J636" s="172"/>
      <c r="K636" s="172"/>
      <c r="L636" s="31"/>
      <c r="M636" s="17" t="s">
        <v>25</v>
      </c>
    </row>
    <row r="637" spans="2:13" ht="12.75">
      <c r="B637" s="24"/>
      <c r="C637" s="158"/>
      <c r="D637" s="159"/>
      <c r="E637" s="17" t="s">
        <v>25</v>
      </c>
      <c r="G637" s="24"/>
      <c r="H637" s="29"/>
      <c r="I637" s="164"/>
      <c r="J637" s="172"/>
      <c r="K637" s="172"/>
      <c r="L637" s="31"/>
      <c r="M637" s="17" t="s">
        <v>25</v>
      </c>
    </row>
    <row r="638" spans="2:13" ht="12.75">
      <c r="B638" s="24"/>
      <c r="C638" s="158"/>
      <c r="D638" s="159"/>
      <c r="E638" s="17" t="s">
        <v>25</v>
      </c>
      <c r="G638" s="24"/>
      <c r="H638" s="29"/>
      <c r="I638" s="164"/>
      <c r="J638" s="172"/>
      <c r="K638" s="172"/>
      <c r="L638" s="31"/>
      <c r="M638" s="17" t="s">
        <v>25</v>
      </c>
    </row>
    <row r="639" spans="2:13" ht="12.75">
      <c r="B639" s="24"/>
      <c r="C639" s="158"/>
      <c r="D639" s="159"/>
      <c r="E639" s="17" t="s">
        <v>25</v>
      </c>
      <c r="G639" s="24"/>
      <c r="H639" s="29"/>
      <c r="I639" s="164"/>
      <c r="J639" s="172"/>
      <c r="K639" s="172"/>
      <c r="L639" s="31"/>
      <c r="M639" s="17" t="s">
        <v>25</v>
      </c>
    </row>
    <row r="640" spans="2:13" ht="12.75">
      <c r="B640" s="24"/>
      <c r="C640" s="158"/>
      <c r="D640" s="159"/>
      <c r="E640" s="17" t="s">
        <v>25</v>
      </c>
      <c r="G640" s="24"/>
      <c r="H640" s="29"/>
      <c r="I640" s="164"/>
      <c r="J640" s="172"/>
      <c r="K640" s="172"/>
      <c r="L640" s="31"/>
      <c r="M640" s="17" t="s">
        <v>25</v>
      </c>
    </row>
    <row r="641" spans="2:13" ht="12.75">
      <c r="B641" s="24"/>
      <c r="C641" s="158"/>
      <c r="D641" s="159"/>
      <c r="E641" s="17" t="s">
        <v>25</v>
      </c>
      <c r="G641" s="24"/>
      <c r="H641" s="29"/>
      <c r="I641" s="164"/>
      <c r="J641" s="172"/>
      <c r="K641" s="172"/>
      <c r="L641" s="31"/>
      <c r="M641" s="17" t="s">
        <v>25</v>
      </c>
    </row>
    <row r="642" spans="2:13" ht="12.75">
      <c r="B642" s="24"/>
      <c r="C642" s="158"/>
      <c r="D642" s="159"/>
      <c r="E642" s="17" t="s">
        <v>25</v>
      </c>
      <c r="G642" s="24"/>
      <c r="H642" s="29"/>
      <c r="I642" s="164"/>
      <c r="J642" s="172"/>
      <c r="K642" s="172"/>
      <c r="L642" s="31"/>
      <c r="M642" s="17" t="s">
        <v>25</v>
      </c>
    </row>
    <row r="643" spans="2:13" ht="12.75">
      <c r="B643" s="24"/>
      <c r="C643" s="158"/>
      <c r="D643" s="159"/>
      <c r="E643" s="17" t="s">
        <v>25</v>
      </c>
      <c r="G643" s="24"/>
      <c r="H643" s="29"/>
      <c r="I643" s="164"/>
      <c r="J643" s="172"/>
      <c r="K643" s="172"/>
      <c r="L643" s="31"/>
      <c r="M643" s="17" t="s">
        <v>25</v>
      </c>
    </row>
    <row r="644" spans="2:13" ht="12.75">
      <c r="B644" s="24"/>
      <c r="C644" s="158"/>
      <c r="D644" s="159"/>
      <c r="E644" s="17" t="s">
        <v>25</v>
      </c>
      <c r="G644" s="24"/>
      <c r="H644" s="29"/>
      <c r="I644" s="164"/>
      <c r="J644" s="172"/>
      <c r="K644" s="172"/>
      <c r="L644" s="31"/>
      <c r="M644" s="17" t="s">
        <v>25</v>
      </c>
    </row>
    <row r="645" spans="2:13" ht="12.75">
      <c r="B645" s="24"/>
      <c r="C645" s="158"/>
      <c r="D645" s="159"/>
      <c r="E645" s="17" t="s">
        <v>25</v>
      </c>
      <c r="G645" s="24"/>
      <c r="H645" s="29"/>
      <c r="I645" s="164"/>
      <c r="J645" s="172"/>
      <c r="K645" s="172"/>
      <c r="L645" s="31"/>
      <c r="M645" s="17" t="s">
        <v>25</v>
      </c>
    </row>
    <row r="646" spans="2:13" ht="12.75">
      <c r="B646" s="24"/>
      <c r="C646" s="158"/>
      <c r="D646" s="159"/>
      <c r="E646" s="17" t="s">
        <v>25</v>
      </c>
      <c r="G646" s="24"/>
      <c r="H646" s="29"/>
      <c r="I646" s="164"/>
      <c r="J646" s="172"/>
      <c r="K646" s="172"/>
      <c r="L646" s="31"/>
      <c r="M646" s="17" t="s">
        <v>25</v>
      </c>
    </row>
    <row r="647" spans="2:13" ht="12.75">
      <c r="B647" s="24"/>
      <c r="C647" s="158"/>
      <c r="D647" s="159"/>
      <c r="E647" s="17" t="s">
        <v>25</v>
      </c>
      <c r="G647" s="24"/>
      <c r="H647" s="29"/>
      <c r="I647" s="164"/>
      <c r="J647" s="172"/>
      <c r="K647" s="172"/>
      <c r="L647" s="31"/>
      <c r="M647" s="17" t="s">
        <v>25</v>
      </c>
    </row>
    <row r="648" spans="2:13" ht="12.75">
      <c r="B648" s="24"/>
      <c r="C648" s="158"/>
      <c r="D648" s="159"/>
      <c r="E648" s="17" t="s">
        <v>25</v>
      </c>
      <c r="G648" s="24"/>
      <c r="H648" s="29"/>
      <c r="I648" s="164"/>
      <c r="J648" s="172"/>
      <c r="K648" s="172"/>
      <c r="L648" s="31"/>
      <c r="M648" s="17" t="s">
        <v>25</v>
      </c>
    </row>
    <row r="649" spans="2:13" ht="12.75">
      <c r="B649" s="24"/>
      <c r="C649" s="158"/>
      <c r="D649" s="159"/>
      <c r="E649" s="17" t="s">
        <v>25</v>
      </c>
      <c r="G649" s="24"/>
      <c r="H649" s="29"/>
      <c r="I649" s="164"/>
      <c r="J649" s="172"/>
      <c r="K649" s="172"/>
      <c r="L649" s="31"/>
      <c r="M649" s="17" t="s">
        <v>25</v>
      </c>
    </row>
    <row r="650" spans="2:13" ht="12.75">
      <c r="B650" s="24"/>
      <c r="C650" s="158"/>
      <c r="D650" s="159"/>
      <c r="E650" s="17" t="s">
        <v>25</v>
      </c>
      <c r="G650" s="24"/>
      <c r="H650" s="29"/>
      <c r="I650" s="164"/>
      <c r="J650" s="172"/>
      <c r="K650" s="172"/>
      <c r="L650" s="31"/>
      <c r="M650" s="17" t="s">
        <v>25</v>
      </c>
    </row>
    <row r="651" spans="2:13" ht="12.75">
      <c r="B651" s="24"/>
      <c r="C651" s="158"/>
      <c r="D651" s="159"/>
      <c r="E651" s="17" t="s">
        <v>25</v>
      </c>
      <c r="G651" s="24"/>
      <c r="H651" s="29"/>
      <c r="I651" s="164"/>
      <c r="J651" s="172"/>
      <c r="K651" s="172"/>
      <c r="L651" s="31"/>
      <c r="M651" s="17" t="s">
        <v>25</v>
      </c>
    </row>
    <row r="652" spans="2:13" ht="12.75">
      <c r="B652" s="24"/>
      <c r="C652" s="158"/>
      <c r="D652" s="159"/>
      <c r="E652" s="17" t="s">
        <v>25</v>
      </c>
      <c r="G652" s="24"/>
      <c r="H652" s="29"/>
      <c r="I652" s="164"/>
      <c r="J652" s="172"/>
      <c r="K652" s="172"/>
      <c r="L652" s="31"/>
      <c r="M652" s="17" t="s">
        <v>25</v>
      </c>
    </row>
    <row r="653" spans="2:13" ht="12.75">
      <c r="B653" s="24"/>
      <c r="C653" s="158"/>
      <c r="D653" s="159"/>
      <c r="E653" s="17" t="s">
        <v>25</v>
      </c>
      <c r="G653" s="24"/>
      <c r="H653" s="29"/>
      <c r="I653" s="164"/>
      <c r="J653" s="172"/>
      <c r="K653" s="172"/>
      <c r="L653" s="31"/>
      <c r="M653" s="17" t="s">
        <v>25</v>
      </c>
    </row>
    <row r="654" spans="2:13" ht="12.75">
      <c r="B654" s="24"/>
      <c r="C654" s="158"/>
      <c r="D654" s="159"/>
      <c r="E654" s="17" t="s">
        <v>25</v>
      </c>
      <c r="G654" s="24"/>
      <c r="H654" s="29"/>
      <c r="I654" s="164"/>
      <c r="J654" s="172"/>
      <c r="K654" s="172"/>
      <c r="L654" s="31"/>
      <c r="M654" s="17" t="s">
        <v>25</v>
      </c>
    </row>
    <row r="655" spans="2:13" ht="12.75">
      <c r="B655" s="24"/>
      <c r="C655" s="158"/>
      <c r="D655" s="159"/>
      <c r="E655" s="17" t="s">
        <v>25</v>
      </c>
      <c r="G655" s="24"/>
      <c r="H655" s="29"/>
      <c r="I655" s="164"/>
      <c r="J655" s="172"/>
      <c r="K655" s="172"/>
      <c r="L655" s="31"/>
      <c r="M655" s="17" t="s">
        <v>25</v>
      </c>
    </row>
    <row r="656" spans="2:13" ht="12.75">
      <c r="B656" s="24"/>
      <c r="C656" s="158"/>
      <c r="D656" s="159"/>
      <c r="E656" s="17" t="s">
        <v>25</v>
      </c>
      <c r="G656" s="24"/>
      <c r="H656" s="29"/>
      <c r="I656" s="164"/>
      <c r="J656" s="172"/>
      <c r="K656" s="172"/>
      <c r="L656" s="31"/>
      <c r="M656" s="17" t="s">
        <v>25</v>
      </c>
    </row>
    <row r="657" spans="2:13" ht="12.75">
      <c r="B657" s="24"/>
      <c r="C657" s="158"/>
      <c r="D657" s="159"/>
      <c r="E657" s="17" t="s">
        <v>25</v>
      </c>
      <c r="G657" s="24"/>
      <c r="H657" s="29"/>
      <c r="I657" s="164"/>
      <c r="J657" s="172"/>
      <c r="K657" s="172"/>
      <c r="L657" s="31"/>
      <c r="M657" s="17" t="s">
        <v>25</v>
      </c>
    </row>
    <row r="658" spans="2:13" ht="12.75">
      <c r="B658" s="24"/>
      <c r="C658" s="158"/>
      <c r="D658" s="159"/>
      <c r="E658" s="17" t="s">
        <v>25</v>
      </c>
      <c r="G658" s="24"/>
      <c r="H658" s="29"/>
      <c r="I658" s="164"/>
      <c r="J658" s="172"/>
      <c r="K658" s="172"/>
      <c r="L658" s="31"/>
      <c r="M658" s="17" t="s">
        <v>25</v>
      </c>
    </row>
    <row r="659" spans="2:13" ht="12.75">
      <c r="B659" s="24"/>
      <c r="C659" s="158"/>
      <c r="D659" s="159"/>
      <c r="E659" s="17" t="s">
        <v>25</v>
      </c>
      <c r="G659" s="24"/>
      <c r="H659" s="29"/>
      <c r="I659" s="164"/>
      <c r="J659" s="172"/>
      <c r="K659" s="172"/>
      <c r="L659" s="31"/>
      <c r="M659" s="17" t="s">
        <v>25</v>
      </c>
    </row>
    <row r="660" spans="2:13" ht="12.75">
      <c r="B660" s="24"/>
      <c r="C660" s="158"/>
      <c r="D660" s="159"/>
      <c r="E660" s="17" t="s">
        <v>25</v>
      </c>
      <c r="G660" s="24"/>
      <c r="H660" s="29"/>
      <c r="I660" s="164"/>
      <c r="J660" s="172"/>
      <c r="K660" s="172"/>
      <c r="L660" s="31"/>
      <c r="M660" s="17" t="s">
        <v>25</v>
      </c>
    </row>
    <row r="661" spans="2:13" ht="12.75">
      <c r="B661" s="24"/>
      <c r="C661" s="158"/>
      <c r="D661" s="159"/>
      <c r="E661" s="17" t="s">
        <v>25</v>
      </c>
      <c r="G661" s="24"/>
      <c r="H661" s="29"/>
      <c r="I661" s="164"/>
      <c r="J661" s="172"/>
      <c r="K661" s="172"/>
      <c r="L661" s="31"/>
      <c r="M661" s="17" t="s">
        <v>25</v>
      </c>
    </row>
    <row r="662" spans="2:13" ht="12.75">
      <c r="B662" s="24"/>
      <c r="C662" s="158"/>
      <c r="D662" s="159"/>
      <c r="E662" s="17" t="s">
        <v>25</v>
      </c>
      <c r="G662" s="24"/>
      <c r="H662" s="29"/>
      <c r="I662" s="164"/>
      <c r="J662" s="172"/>
      <c r="K662" s="172"/>
      <c r="L662" s="31"/>
      <c r="M662" s="17" t="s">
        <v>25</v>
      </c>
    </row>
    <row r="663" spans="2:13" ht="12.75">
      <c r="B663" s="24"/>
      <c r="C663" s="158"/>
      <c r="D663" s="159"/>
      <c r="E663" s="17" t="s">
        <v>25</v>
      </c>
      <c r="G663" s="24"/>
      <c r="H663" s="29"/>
      <c r="I663" s="164"/>
      <c r="J663" s="172"/>
      <c r="K663" s="172"/>
      <c r="L663" s="31"/>
      <c r="M663" s="17" t="s">
        <v>25</v>
      </c>
    </row>
    <row r="664" spans="2:13" ht="12.75">
      <c r="B664" s="24"/>
      <c r="C664" s="158"/>
      <c r="D664" s="159"/>
      <c r="E664" s="17" t="s">
        <v>25</v>
      </c>
      <c r="G664" s="24"/>
      <c r="H664" s="29"/>
      <c r="I664" s="164"/>
      <c r="J664" s="172"/>
      <c r="K664" s="172"/>
      <c r="L664" s="31"/>
      <c r="M664" s="17" t="s">
        <v>25</v>
      </c>
    </row>
    <row r="665" spans="2:13" ht="12.75">
      <c r="B665" s="24"/>
      <c r="C665" s="158"/>
      <c r="D665" s="159"/>
      <c r="E665" s="17" t="s">
        <v>25</v>
      </c>
      <c r="G665" s="24"/>
      <c r="H665" s="29"/>
      <c r="I665" s="164"/>
      <c r="J665" s="172"/>
      <c r="K665" s="172"/>
      <c r="L665" s="31"/>
      <c r="M665" s="17" t="s">
        <v>25</v>
      </c>
    </row>
    <row r="666" spans="2:13" ht="12.75">
      <c r="B666" s="24"/>
      <c r="C666" s="158"/>
      <c r="D666" s="159"/>
      <c r="E666" s="17" t="s">
        <v>25</v>
      </c>
      <c r="G666" s="24"/>
      <c r="H666" s="29"/>
      <c r="I666" s="164"/>
      <c r="J666" s="172"/>
      <c r="K666" s="172"/>
      <c r="L666" s="31"/>
      <c r="M666" s="17" t="s">
        <v>25</v>
      </c>
    </row>
    <row r="667" spans="2:13" ht="12.75">
      <c r="B667" s="24"/>
      <c r="C667" s="158"/>
      <c r="D667" s="159"/>
      <c r="E667" s="17" t="s">
        <v>25</v>
      </c>
      <c r="G667" s="24"/>
      <c r="H667" s="29"/>
      <c r="I667" s="164"/>
      <c r="J667" s="172"/>
      <c r="K667" s="172"/>
      <c r="L667" s="31"/>
      <c r="M667" s="17" t="s">
        <v>25</v>
      </c>
    </row>
    <row r="668" spans="2:13" ht="12.75">
      <c r="B668" s="24"/>
      <c r="C668" s="158"/>
      <c r="D668" s="159"/>
      <c r="E668" s="17" t="s">
        <v>25</v>
      </c>
      <c r="G668" s="24"/>
      <c r="H668" s="29"/>
      <c r="I668" s="164"/>
      <c r="J668" s="172"/>
      <c r="K668" s="172"/>
      <c r="L668" s="31"/>
      <c r="M668" s="17" t="s">
        <v>25</v>
      </c>
    </row>
    <row r="669" spans="2:13" ht="12.75">
      <c r="B669" s="24"/>
      <c r="C669" s="158"/>
      <c r="D669" s="159"/>
      <c r="E669" s="17" t="s">
        <v>25</v>
      </c>
      <c r="G669" s="24"/>
      <c r="H669" s="29"/>
      <c r="I669" s="164"/>
      <c r="J669" s="172"/>
      <c r="K669" s="172"/>
      <c r="L669" s="31"/>
      <c r="M669" s="17" t="s">
        <v>25</v>
      </c>
    </row>
    <row r="670" spans="2:13" ht="12.75">
      <c r="B670" s="24"/>
      <c r="C670" s="158"/>
      <c r="D670" s="159"/>
      <c r="E670" s="17" t="s">
        <v>25</v>
      </c>
      <c r="G670" s="24"/>
      <c r="H670" s="29"/>
      <c r="I670" s="164"/>
      <c r="J670" s="172"/>
      <c r="K670" s="172"/>
      <c r="L670" s="31"/>
      <c r="M670" s="17" t="s">
        <v>25</v>
      </c>
    </row>
    <row r="671" spans="2:13" ht="12.75">
      <c r="B671" s="24"/>
      <c r="C671" s="158"/>
      <c r="D671" s="159"/>
      <c r="E671" s="17" t="s">
        <v>25</v>
      </c>
      <c r="G671" s="24"/>
      <c r="H671" s="29"/>
      <c r="I671" s="164"/>
      <c r="J671" s="172"/>
      <c r="K671" s="172"/>
      <c r="L671" s="31"/>
      <c r="M671" s="17" t="s">
        <v>25</v>
      </c>
    </row>
    <row r="672" spans="2:13" ht="12.75">
      <c r="B672" s="24"/>
      <c r="C672" s="158"/>
      <c r="D672" s="159"/>
      <c r="E672" s="17" t="s">
        <v>25</v>
      </c>
      <c r="G672" s="24"/>
      <c r="H672" s="29"/>
      <c r="I672" s="164"/>
      <c r="J672" s="172"/>
      <c r="K672" s="172"/>
      <c r="L672" s="31"/>
      <c r="M672" s="17" t="s">
        <v>25</v>
      </c>
    </row>
    <row r="673" spans="2:13" ht="12.75">
      <c r="B673" s="24"/>
      <c r="C673" s="158"/>
      <c r="D673" s="159"/>
      <c r="E673" s="17" t="s">
        <v>25</v>
      </c>
      <c r="G673" s="24"/>
      <c r="H673" s="29"/>
      <c r="I673" s="164"/>
      <c r="J673" s="172"/>
      <c r="K673" s="172"/>
      <c r="L673" s="31"/>
      <c r="M673" s="17" t="s">
        <v>25</v>
      </c>
    </row>
    <row r="674" spans="2:13" ht="12.75">
      <c r="B674" s="24"/>
      <c r="C674" s="158"/>
      <c r="D674" s="159"/>
      <c r="E674" s="17" t="s">
        <v>25</v>
      </c>
      <c r="G674" s="24"/>
      <c r="H674" s="29"/>
      <c r="I674" s="164"/>
      <c r="J674" s="172"/>
      <c r="K674" s="172"/>
      <c r="L674" s="31"/>
      <c r="M674" s="17" t="s">
        <v>25</v>
      </c>
    </row>
    <row r="675" spans="2:13" ht="12.75">
      <c r="B675" s="24"/>
      <c r="C675" s="158"/>
      <c r="D675" s="159"/>
      <c r="E675" s="17" t="s">
        <v>25</v>
      </c>
      <c r="G675" s="24"/>
      <c r="H675" s="29"/>
      <c r="I675" s="164"/>
      <c r="J675" s="172"/>
      <c r="K675" s="172"/>
      <c r="L675" s="31"/>
      <c r="M675" s="17" t="s">
        <v>25</v>
      </c>
    </row>
    <row r="676" spans="2:13" ht="12.75">
      <c r="B676" s="24"/>
      <c r="C676" s="158"/>
      <c r="D676" s="159"/>
      <c r="E676" s="17" t="s">
        <v>25</v>
      </c>
      <c r="G676" s="24"/>
      <c r="H676" s="29"/>
      <c r="I676" s="164"/>
      <c r="J676" s="172"/>
      <c r="K676" s="172"/>
      <c r="L676" s="31"/>
      <c r="M676" s="17" t="s">
        <v>25</v>
      </c>
    </row>
    <row r="677" spans="2:13" ht="12.75">
      <c r="B677" s="24"/>
      <c r="C677" s="158"/>
      <c r="D677" s="159"/>
      <c r="E677" s="17" t="s">
        <v>25</v>
      </c>
      <c r="G677" s="24"/>
      <c r="H677" s="29"/>
      <c r="I677" s="164"/>
      <c r="J677" s="172"/>
      <c r="K677" s="172"/>
      <c r="L677" s="31"/>
      <c r="M677" s="17" t="s">
        <v>25</v>
      </c>
    </row>
    <row r="678" spans="2:13" ht="12.75">
      <c r="B678" s="24"/>
      <c r="C678" s="158"/>
      <c r="D678" s="159"/>
      <c r="E678" s="17" t="s">
        <v>25</v>
      </c>
      <c r="G678" s="24"/>
      <c r="H678" s="29"/>
      <c r="I678" s="164"/>
      <c r="J678" s="172"/>
      <c r="K678" s="172"/>
      <c r="L678" s="31"/>
      <c r="M678" s="17" t="s">
        <v>25</v>
      </c>
    </row>
    <row r="679" spans="2:13" ht="12.75">
      <c r="B679" s="24"/>
      <c r="C679" s="158"/>
      <c r="D679" s="159"/>
      <c r="E679" s="17" t="s">
        <v>25</v>
      </c>
      <c r="G679" s="24"/>
      <c r="H679" s="29"/>
      <c r="I679" s="164"/>
      <c r="J679" s="172"/>
      <c r="K679" s="172"/>
      <c r="L679" s="31"/>
      <c r="M679" s="17" t="s">
        <v>25</v>
      </c>
    </row>
    <row r="680" spans="2:13" ht="12.75">
      <c r="B680" s="24"/>
      <c r="C680" s="158"/>
      <c r="D680" s="159"/>
      <c r="E680" s="17" t="s">
        <v>25</v>
      </c>
      <c r="G680" s="24"/>
      <c r="H680" s="29"/>
      <c r="I680" s="164"/>
      <c r="J680" s="172"/>
      <c r="K680" s="172"/>
      <c r="L680" s="31"/>
      <c r="M680" s="17" t="s">
        <v>25</v>
      </c>
    </row>
    <row r="681" spans="2:13" ht="12.75">
      <c r="B681" s="24"/>
      <c r="C681" s="158"/>
      <c r="D681" s="159"/>
      <c r="E681" s="17" t="s">
        <v>25</v>
      </c>
      <c r="G681" s="24"/>
      <c r="H681" s="29"/>
      <c r="I681" s="164"/>
      <c r="J681" s="172"/>
      <c r="K681" s="172"/>
      <c r="L681" s="31"/>
      <c r="M681" s="17" t="s">
        <v>25</v>
      </c>
    </row>
    <row r="682" spans="2:13" ht="12.75">
      <c r="B682" s="24"/>
      <c r="C682" s="158"/>
      <c r="D682" s="159"/>
      <c r="E682" s="17" t="s">
        <v>25</v>
      </c>
      <c r="G682" s="24"/>
      <c r="H682" s="29"/>
      <c r="I682" s="164"/>
      <c r="J682" s="172"/>
      <c r="K682" s="172"/>
      <c r="L682" s="31"/>
      <c r="M682" s="17" t="s">
        <v>25</v>
      </c>
    </row>
    <row r="683" spans="2:13" ht="12.75">
      <c r="B683" s="24"/>
      <c r="C683" s="158"/>
      <c r="D683" s="159"/>
      <c r="E683" s="17" t="s">
        <v>25</v>
      </c>
      <c r="G683" s="24"/>
      <c r="H683" s="29"/>
      <c r="I683" s="164"/>
      <c r="J683" s="172"/>
      <c r="K683" s="172"/>
      <c r="L683" s="31"/>
      <c r="M683" s="17" t="s">
        <v>25</v>
      </c>
    </row>
    <row r="684" spans="2:13" ht="12.75">
      <c r="B684" s="24"/>
      <c r="C684" s="158"/>
      <c r="D684" s="159"/>
      <c r="E684" s="17" t="s">
        <v>25</v>
      </c>
      <c r="G684" s="24"/>
      <c r="H684" s="29"/>
      <c r="I684" s="164"/>
      <c r="J684" s="172"/>
      <c r="K684" s="172"/>
      <c r="L684" s="31"/>
      <c r="M684" s="17" t="s">
        <v>25</v>
      </c>
    </row>
    <row r="685" spans="2:13" ht="12.75">
      <c r="B685" s="24"/>
      <c r="C685" s="158"/>
      <c r="D685" s="159"/>
      <c r="E685" s="17" t="s">
        <v>25</v>
      </c>
      <c r="G685" s="24"/>
      <c r="H685" s="29"/>
      <c r="I685" s="164"/>
      <c r="J685" s="172"/>
      <c r="K685" s="172"/>
      <c r="L685" s="31"/>
      <c r="M685" s="17" t="s">
        <v>25</v>
      </c>
    </row>
    <row r="686" spans="2:13" ht="12.75">
      <c r="B686" s="24"/>
      <c r="C686" s="158"/>
      <c r="D686" s="159"/>
      <c r="E686" s="17" t="s">
        <v>25</v>
      </c>
      <c r="G686" s="24"/>
      <c r="H686" s="29"/>
      <c r="I686" s="164"/>
      <c r="J686" s="172"/>
      <c r="K686" s="172"/>
      <c r="L686" s="31"/>
      <c r="M686" s="17" t="s">
        <v>25</v>
      </c>
    </row>
    <row r="687" spans="2:13" ht="12.75">
      <c r="B687" s="24"/>
      <c r="C687" s="158"/>
      <c r="D687" s="159"/>
      <c r="E687" s="17" t="s">
        <v>25</v>
      </c>
      <c r="G687" s="24"/>
      <c r="H687" s="29"/>
      <c r="I687" s="164"/>
      <c r="J687" s="172"/>
      <c r="K687" s="172"/>
      <c r="L687" s="31"/>
      <c r="M687" s="17" t="s">
        <v>25</v>
      </c>
    </row>
    <row r="688" spans="2:13" ht="12.75">
      <c r="B688" s="24"/>
      <c r="C688" s="158"/>
      <c r="D688" s="159"/>
      <c r="E688" s="17" t="s">
        <v>25</v>
      </c>
      <c r="G688" s="24"/>
      <c r="H688" s="29"/>
      <c r="I688" s="164"/>
      <c r="J688" s="172"/>
      <c r="K688" s="172"/>
      <c r="L688" s="31"/>
      <c r="M688" s="17" t="s">
        <v>25</v>
      </c>
    </row>
    <row r="689" spans="2:13" ht="12.75">
      <c r="B689" s="24"/>
      <c r="C689" s="158"/>
      <c r="D689" s="159"/>
      <c r="E689" s="17" t="s">
        <v>25</v>
      </c>
      <c r="G689" s="24"/>
      <c r="H689" s="29"/>
      <c r="I689" s="164"/>
      <c r="J689" s="172"/>
      <c r="K689" s="172"/>
      <c r="L689" s="31"/>
      <c r="M689" s="17" t="s">
        <v>25</v>
      </c>
    </row>
    <row r="690" spans="2:13" ht="12.75">
      <c r="B690" s="24"/>
      <c r="C690" s="158"/>
      <c r="D690" s="159"/>
      <c r="E690" s="17" t="s">
        <v>25</v>
      </c>
      <c r="G690" s="24"/>
      <c r="H690" s="29"/>
      <c r="I690" s="164"/>
      <c r="J690" s="172"/>
      <c r="K690" s="172"/>
      <c r="L690" s="31"/>
      <c r="M690" s="17" t="s">
        <v>25</v>
      </c>
    </row>
    <row r="691" spans="2:13" ht="12.75">
      <c r="B691" s="24"/>
      <c r="C691" s="158"/>
      <c r="D691" s="159"/>
      <c r="E691" s="17" t="s">
        <v>25</v>
      </c>
      <c r="G691" s="24"/>
      <c r="H691" s="29"/>
      <c r="I691" s="164"/>
      <c r="J691" s="172"/>
      <c r="K691" s="172"/>
      <c r="L691" s="31"/>
      <c r="M691" s="17" t="s">
        <v>25</v>
      </c>
    </row>
    <row r="692" spans="2:13" ht="12.75">
      <c r="B692" s="24"/>
      <c r="C692" s="158"/>
      <c r="D692" s="159"/>
      <c r="E692" s="17" t="s">
        <v>25</v>
      </c>
      <c r="G692" s="24"/>
      <c r="H692" s="29"/>
      <c r="I692" s="164"/>
      <c r="J692" s="172"/>
      <c r="K692" s="172"/>
      <c r="L692" s="31"/>
      <c r="M692" s="17" t="s">
        <v>25</v>
      </c>
    </row>
    <row r="693" spans="2:13" ht="12.75">
      <c r="B693" s="24"/>
      <c r="C693" s="158"/>
      <c r="D693" s="159"/>
      <c r="E693" s="17" t="s">
        <v>25</v>
      </c>
      <c r="G693" s="24"/>
      <c r="H693" s="29"/>
      <c r="I693" s="164"/>
      <c r="J693" s="172"/>
      <c r="K693" s="172"/>
      <c r="L693" s="31"/>
      <c r="M693" s="17" t="s">
        <v>25</v>
      </c>
    </row>
    <row r="694" spans="2:13" ht="12.75">
      <c r="B694" s="24"/>
      <c r="C694" s="158"/>
      <c r="D694" s="159"/>
      <c r="E694" s="17" t="s">
        <v>25</v>
      </c>
      <c r="G694" s="24"/>
      <c r="H694" s="29"/>
      <c r="I694" s="164"/>
      <c r="J694" s="172"/>
      <c r="K694" s="172"/>
      <c r="L694" s="31"/>
      <c r="M694" s="17" t="s">
        <v>25</v>
      </c>
    </row>
    <row r="695" spans="2:13" ht="12.75">
      <c r="B695" s="24"/>
      <c r="C695" s="158"/>
      <c r="D695" s="159"/>
      <c r="E695" s="17" t="s">
        <v>25</v>
      </c>
      <c r="G695" s="24"/>
      <c r="H695" s="29"/>
      <c r="I695" s="164"/>
      <c r="J695" s="172"/>
      <c r="K695" s="172"/>
      <c r="L695" s="31"/>
      <c r="M695" s="17" t="s">
        <v>25</v>
      </c>
    </row>
    <row r="696" spans="2:13" ht="12.75">
      <c r="B696" s="24"/>
      <c r="C696" s="158"/>
      <c r="D696" s="159"/>
      <c r="E696" s="17" t="s">
        <v>25</v>
      </c>
      <c r="G696" s="24"/>
      <c r="H696" s="29"/>
      <c r="I696" s="164"/>
      <c r="J696" s="172"/>
      <c r="K696" s="172"/>
      <c r="L696" s="31"/>
      <c r="M696" s="17" t="s">
        <v>25</v>
      </c>
    </row>
    <row r="697" spans="2:13" ht="12.75">
      <c r="B697" s="24"/>
      <c r="C697" s="158"/>
      <c r="D697" s="159"/>
      <c r="E697" s="17" t="s">
        <v>25</v>
      </c>
      <c r="G697" s="24"/>
      <c r="H697" s="29"/>
      <c r="I697" s="164"/>
      <c r="J697" s="172"/>
      <c r="K697" s="172"/>
      <c r="L697" s="31"/>
      <c r="M697" s="17" t="s">
        <v>25</v>
      </c>
    </row>
    <row r="698" spans="2:13" ht="12.75">
      <c r="B698" s="24"/>
      <c r="C698" s="158"/>
      <c r="D698" s="159"/>
      <c r="E698" s="17" t="s">
        <v>25</v>
      </c>
      <c r="G698" s="24"/>
      <c r="H698" s="29"/>
      <c r="I698" s="164"/>
      <c r="J698" s="172"/>
      <c r="K698" s="172"/>
      <c r="L698" s="31"/>
      <c r="M698" s="17" t="s">
        <v>25</v>
      </c>
    </row>
    <row r="699" spans="2:13" ht="12.75">
      <c r="B699" s="24"/>
      <c r="C699" s="158"/>
      <c r="D699" s="159"/>
      <c r="E699" s="17" t="s">
        <v>25</v>
      </c>
      <c r="G699" s="24"/>
      <c r="H699" s="29"/>
      <c r="I699" s="164"/>
      <c r="J699" s="172"/>
      <c r="K699" s="172"/>
      <c r="L699" s="31"/>
      <c r="M699" s="17" t="s">
        <v>25</v>
      </c>
    </row>
    <row r="700" spans="2:13" ht="12.75">
      <c r="B700" s="24"/>
      <c r="C700" s="158"/>
      <c r="D700" s="159"/>
      <c r="E700" s="17" t="s">
        <v>25</v>
      </c>
      <c r="G700" s="24"/>
      <c r="H700" s="29"/>
      <c r="I700" s="164"/>
      <c r="J700" s="172"/>
      <c r="K700" s="172"/>
      <c r="L700" s="31"/>
      <c r="M700" s="17" t="s">
        <v>25</v>
      </c>
    </row>
    <row r="701" spans="2:13" ht="12.75">
      <c r="B701" s="24"/>
      <c r="C701" s="158"/>
      <c r="D701" s="159"/>
      <c r="E701" s="17" t="s">
        <v>25</v>
      </c>
      <c r="G701" s="24"/>
      <c r="H701" s="29"/>
      <c r="I701" s="164"/>
      <c r="J701" s="172"/>
      <c r="K701" s="172"/>
      <c r="L701" s="31"/>
      <c r="M701" s="17" t="s">
        <v>25</v>
      </c>
    </row>
    <row r="702" spans="2:13" ht="12.75">
      <c r="B702" s="24"/>
      <c r="C702" s="158"/>
      <c r="D702" s="159"/>
      <c r="E702" s="17" t="s">
        <v>25</v>
      </c>
      <c r="G702" s="24"/>
      <c r="H702" s="29"/>
      <c r="I702" s="164"/>
      <c r="J702" s="172"/>
      <c r="K702" s="172"/>
      <c r="L702" s="31"/>
      <c r="M702" s="17" t="s">
        <v>25</v>
      </c>
    </row>
    <row r="703" spans="2:13" ht="12.75">
      <c r="B703" s="24"/>
      <c r="C703" s="158"/>
      <c r="D703" s="159"/>
      <c r="E703" s="17" t="s">
        <v>25</v>
      </c>
      <c r="G703" s="24"/>
      <c r="H703" s="29"/>
      <c r="I703" s="164"/>
      <c r="J703" s="172"/>
      <c r="K703" s="172"/>
      <c r="L703" s="31"/>
      <c r="M703" s="17" t="s">
        <v>25</v>
      </c>
    </row>
    <row r="704" spans="2:13" ht="12.75">
      <c r="B704" s="24"/>
      <c r="C704" s="158"/>
      <c r="D704" s="159"/>
      <c r="E704" s="17" t="s">
        <v>25</v>
      </c>
      <c r="G704" s="24"/>
      <c r="H704" s="29"/>
      <c r="I704" s="164"/>
      <c r="J704" s="172"/>
      <c r="K704" s="172"/>
      <c r="L704" s="31"/>
      <c r="M704" s="17" t="s">
        <v>25</v>
      </c>
    </row>
    <row r="705" spans="2:13" ht="12.75">
      <c r="B705" s="24"/>
      <c r="C705" s="158"/>
      <c r="D705" s="159"/>
      <c r="E705" s="17" t="s">
        <v>25</v>
      </c>
      <c r="G705" s="24"/>
      <c r="H705" s="29"/>
      <c r="I705" s="164"/>
      <c r="J705" s="172"/>
      <c r="K705" s="172"/>
      <c r="L705" s="31"/>
      <c r="M705" s="17" t="s">
        <v>25</v>
      </c>
    </row>
    <row r="706" spans="2:13" ht="12.75">
      <c r="B706" s="24"/>
      <c r="C706" s="158"/>
      <c r="D706" s="159"/>
      <c r="E706" s="17" t="s">
        <v>25</v>
      </c>
      <c r="G706" s="24"/>
      <c r="H706" s="29"/>
      <c r="I706" s="164"/>
      <c r="J706" s="172"/>
      <c r="K706" s="172"/>
      <c r="L706" s="31"/>
      <c r="M706" s="17" t="s">
        <v>25</v>
      </c>
    </row>
    <row r="707" spans="2:13" ht="12.75">
      <c r="B707" s="24"/>
      <c r="C707" s="158"/>
      <c r="D707" s="159"/>
      <c r="E707" s="17" t="s">
        <v>25</v>
      </c>
      <c r="G707" s="24"/>
      <c r="H707" s="29"/>
      <c r="I707" s="164"/>
      <c r="J707" s="172"/>
      <c r="K707" s="172"/>
      <c r="L707" s="31"/>
      <c r="M707" s="17" t="s">
        <v>25</v>
      </c>
    </row>
    <row r="708" spans="2:13" ht="12.75">
      <c r="B708" s="24"/>
      <c r="C708" s="158"/>
      <c r="D708" s="159"/>
      <c r="E708" s="17" t="s">
        <v>25</v>
      </c>
      <c r="G708" s="24"/>
      <c r="H708" s="29"/>
      <c r="I708" s="164"/>
      <c r="J708" s="172"/>
      <c r="K708" s="172"/>
      <c r="L708" s="31"/>
      <c r="M708" s="17" t="s">
        <v>25</v>
      </c>
    </row>
    <row r="709" spans="2:13" ht="12.75">
      <c r="B709" s="24"/>
      <c r="C709" s="158"/>
      <c r="D709" s="159"/>
      <c r="E709" s="17" t="s">
        <v>25</v>
      </c>
      <c r="G709" s="24"/>
      <c r="H709" s="29"/>
      <c r="I709" s="164"/>
      <c r="J709" s="172"/>
      <c r="K709" s="172"/>
      <c r="L709" s="31"/>
      <c r="M709" s="17" t="s">
        <v>25</v>
      </c>
    </row>
    <row r="710" spans="2:13" ht="12.75">
      <c r="B710" s="24"/>
      <c r="C710" s="158"/>
      <c r="D710" s="159"/>
      <c r="E710" s="17" t="s">
        <v>25</v>
      </c>
      <c r="G710" s="24"/>
      <c r="H710" s="29"/>
      <c r="I710" s="164"/>
      <c r="J710" s="172"/>
      <c r="K710" s="172"/>
      <c r="L710" s="31"/>
      <c r="M710" s="17" t="s">
        <v>25</v>
      </c>
    </row>
    <row r="711" spans="2:13" ht="12.75">
      <c r="B711" s="24"/>
      <c r="C711" s="158"/>
      <c r="D711" s="159"/>
      <c r="E711" s="17" t="s">
        <v>25</v>
      </c>
      <c r="G711" s="24"/>
      <c r="H711" s="29"/>
      <c r="I711" s="164"/>
      <c r="J711" s="172"/>
      <c r="K711" s="172"/>
      <c r="L711" s="31"/>
      <c r="M711" s="17" t="s">
        <v>25</v>
      </c>
    </row>
    <row r="712" spans="2:13" ht="12.75">
      <c r="B712" s="24"/>
      <c r="C712" s="158"/>
      <c r="D712" s="159"/>
      <c r="E712" s="17" t="s">
        <v>25</v>
      </c>
      <c r="G712" s="24"/>
      <c r="H712" s="29"/>
      <c r="I712" s="164"/>
      <c r="J712" s="172"/>
      <c r="K712" s="172"/>
      <c r="L712" s="31"/>
      <c r="M712" s="17" t="s">
        <v>25</v>
      </c>
    </row>
    <row r="713" spans="2:13" ht="12.75">
      <c r="B713" s="24"/>
      <c r="C713" s="158"/>
      <c r="D713" s="159"/>
      <c r="E713" s="17" t="s">
        <v>25</v>
      </c>
      <c r="G713" s="24"/>
      <c r="H713" s="29"/>
      <c r="I713" s="164"/>
      <c r="J713" s="172"/>
      <c r="K713" s="172"/>
      <c r="L713" s="31"/>
      <c r="M713" s="17" t="s">
        <v>25</v>
      </c>
    </row>
    <row r="714" spans="2:13" ht="12.75">
      <c r="B714" s="24"/>
      <c r="C714" s="158"/>
      <c r="D714" s="159"/>
      <c r="E714" s="17" t="s">
        <v>25</v>
      </c>
      <c r="G714" s="24"/>
      <c r="H714" s="29"/>
      <c r="I714" s="164"/>
      <c r="J714" s="172"/>
      <c r="K714" s="172"/>
      <c r="L714" s="31"/>
      <c r="M714" s="17" t="s">
        <v>25</v>
      </c>
    </row>
    <row r="715" spans="2:13" ht="12.75">
      <c r="B715" s="24"/>
      <c r="C715" s="158"/>
      <c r="D715" s="159"/>
      <c r="E715" s="17" t="s">
        <v>25</v>
      </c>
      <c r="G715" s="24"/>
      <c r="H715" s="29"/>
      <c r="I715" s="164"/>
      <c r="J715" s="172"/>
      <c r="K715" s="172"/>
      <c r="L715" s="31"/>
      <c r="M715" s="17" t="s">
        <v>25</v>
      </c>
    </row>
    <row r="716" spans="2:13" ht="12.75">
      <c r="B716" s="24"/>
      <c r="C716" s="158"/>
      <c r="D716" s="159"/>
      <c r="E716" s="17" t="s">
        <v>25</v>
      </c>
      <c r="G716" s="24"/>
      <c r="H716" s="29"/>
      <c r="I716" s="164"/>
      <c r="J716" s="172"/>
      <c r="K716" s="172"/>
      <c r="L716" s="31"/>
      <c r="M716" s="17" t="s">
        <v>25</v>
      </c>
    </row>
    <row r="717" spans="2:13" ht="12.75">
      <c r="B717" s="24"/>
      <c r="C717" s="158"/>
      <c r="D717" s="159"/>
      <c r="E717" s="17" t="s">
        <v>25</v>
      </c>
      <c r="G717" s="24"/>
      <c r="H717" s="29"/>
      <c r="I717" s="164"/>
      <c r="J717" s="172"/>
      <c r="K717" s="172"/>
      <c r="L717" s="31"/>
      <c r="M717" s="17" t="s">
        <v>25</v>
      </c>
    </row>
    <row r="718" spans="2:13" ht="12.75">
      <c r="B718" s="24"/>
      <c r="C718" s="158"/>
      <c r="D718" s="159"/>
      <c r="E718" s="17" t="s">
        <v>25</v>
      </c>
      <c r="G718" s="24"/>
      <c r="H718" s="29"/>
      <c r="I718" s="164"/>
      <c r="J718" s="172"/>
      <c r="K718" s="172"/>
      <c r="L718" s="31"/>
      <c r="M718" s="17" t="s">
        <v>25</v>
      </c>
    </row>
    <row r="719" spans="2:13" ht="12.75">
      <c r="B719" s="24"/>
      <c r="C719" s="158"/>
      <c r="D719" s="159"/>
      <c r="E719" s="17" t="s">
        <v>25</v>
      </c>
      <c r="G719" s="24"/>
      <c r="H719" s="29"/>
      <c r="I719" s="164"/>
      <c r="J719" s="172"/>
      <c r="K719" s="172"/>
      <c r="L719" s="31"/>
      <c r="M719" s="17" t="s">
        <v>25</v>
      </c>
    </row>
    <row r="720" spans="2:13" ht="12.75">
      <c r="B720" s="24"/>
      <c r="C720" s="158"/>
      <c r="D720" s="159"/>
      <c r="E720" s="17" t="s">
        <v>25</v>
      </c>
      <c r="G720" s="24"/>
      <c r="H720" s="29"/>
      <c r="I720" s="164"/>
      <c r="J720" s="172"/>
      <c r="K720" s="172"/>
      <c r="L720" s="31"/>
      <c r="M720" s="17" t="s">
        <v>25</v>
      </c>
    </row>
    <row r="721" spans="2:13" ht="12.75">
      <c r="B721" s="24"/>
      <c r="C721" s="158"/>
      <c r="D721" s="159"/>
      <c r="E721" s="17" t="s">
        <v>25</v>
      </c>
      <c r="G721" s="24"/>
      <c r="H721" s="29"/>
      <c r="I721" s="164"/>
      <c r="J721" s="172"/>
      <c r="K721" s="172"/>
      <c r="L721" s="31"/>
      <c r="M721" s="17" t="s">
        <v>25</v>
      </c>
    </row>
    <row r="722" spans="2:13" ht="12.75">
      <c r="B722" s="24"/>
      <c r="C722" s="158"/>
      <c r="D722" s="159"/>
      <c r="E722" s="17" t="s">
        <v>25</v>
      </c>
      <c r="G722" s="24"/>
      <c r="H722" s="29"/>
      <c r="I722" s="164"/>
      <c r="J722" s="172"/>
      <c r="K722" s="172"/>
      <c r="L722" s="31"/>
      <c r="M722" s="17" t="s">
        <v>25</v>
      </c>
    </row>
    <row r="723" spans="2:13" ht="12.75">
      <c r="B723" s="24"/>
      <c r="C723" s="158"/>
      <c r="D723" s="159"/>
      <c r="E723" s="17" t="s">
        <v>25</v>
      </c>
      <c r="G723" s="24"/>
      <c r="H723" s="29"/>
      <c r="I723" s="164"/>
      <c r="J723" s="172"/>
      <c r="K723" s="172"/>
      <c r="L723" s="31"/>
      <c r="M723" s="17" t="s">
        <v>25</v>
      </c>
    </row>
    <row r="724" spans="2:13" ht="12.75">
      <c r="B724" s="24"/>
      <c r="C724" s="158"/>
      <c r="D724" s="159"/>
      <c r="E724" s="17" t="s">
        <v>25</v>
      </c>
      <c r="G724" s="24"/>
      <c r="H724" s="29"/>
      <c r="I724" s="164"/>
      <c r="J724" s="172"/>
      <c r="K724" s="172"/>
      <c r="L724" s="31"/>
      <c r="M724" s="17" t="s">
        <v>25</v>
      </c>
    </row>
    <row r="725" spans="2:13" ht="12.75">
      <c r="B725" s="24"/>
      <c r="C725" s="158"/>
      <c r="D725" s="159"/>
      <c r="E725" s="17" t="s">
        <v>25</v>
      </c>
      <c r="G725" s="24"/>
      <c r="H725" s="29"/>
      <c r="I725" s="164"/>
      <c r="J725" s="172"/>
      <c r="K725" s="172"/>
      <c r="L725" s="31"/>
      <c r="M725" s="17" t="s">
        <v>25</v>
      </c>
    </row>
    <row r="726" spans="2:13" ht="12.75">
      <c r="B726" s="24"/>
      <c r="C726" s="158"/>
      <c r="D726" s="159"/>
      <c r="E726" s="17" t="s">
        <v>25</v>
      </c>
      <c r="G726" s="24"/>
      <c r="H726" s="29"/>
      <c r="I726" s="164"/>
      <c r="J726" s="172"/>
      <c r="K726" s="172"/>
      <c r="L726" s="31"/>
      <c r="M726" s="17" t="s">
        <v>25</v>
      </c>
    </row>
    <row r="727" spans="2:13" ht="12.75">
      <c r="B727" s="24"/>
      <c r="C727" s="158"/>
      <c r="D727" s="159"/>
      <c r="E727" s="17" t="s">
        <v>25</v>
      </c>
      <c r="G727" s="24"/>
      <c r="H727" s="29"/>
      <c r="I727" s="164"/>
      <c r="J727" s="172"/>
      <c r="K727" s="172"/>
      <c r="L727" s="31"/>
      <c r="M727" s="17" t="s">
        <v>25</v>
      </c>
    </row>
    <row r="728" spans="2:13" ht="12.75">
      <c r="B728" s="24"/>
      <c r="C728" s="158"/>
      <c r="D728" s="159"/>
      <c r="E728" s="17" t="s">
        <v>25</v>
      </c>
      <c r="G728" s="24"/>
      <c r="H728" s="29"/>
      <c r="I728" s="164"/>
      <c r="J728" s="172"/>
      <c r="K728" s="172"/>
      <c r="L728" s="31"/>
      <c r="M728" s="17" t="s">
        <v>25</v>
      </c>
    </row>
    <row r="729" spans="2:13" ht="12.75">
      <c r="B729" s="24"/>
      <c r="C729" s="158"/>
      <c r="D729" s="159"/>
      <c r="E729" s="17" t="s">
        <v>25</v>
      </c>
      <c r="G729" s="24"/>
      <c r="H729" s="29"/>
      <c r="I729" s="164"/>
      <c r="J729" s="172"/>
      <c r="K729" s="172"/>
      <c r="L729" s="31"/>
      <c r="M729" s="17" t="s">
        <v>25</v>
      </c>
    </row>
    <row r="730" spans="2:13" ht="12.75">
      <c r="B730" s="24"/>
      <c r="C730" s="158"/>
      <c r="D730" s="159"/>
      <c r="E730" s="17" t="s">
        <v>25</v>
      </c>
      <c r="G730" s="24"/>
      <c r="H730" s="29"/>
      <c r="I730" s="164"/>
      <c r="J730" s="172"/>
      <c r="K730" s="172"/>
      <c r="L730" s="31"/>
      <c r="M730" s="17" t="s">
        <v>25</v>
      </c>
    </row>
    <row r="731" spans="2:13" ht="12.75">
      <c r="B731" s="24"/>
      <c r="C731" s="158"/>
      <c r="D731" s="159"/>
      <c r="E731" s="17" t="s">
        <v>25</v>
      </c>
      <c r="G731" s="24"/>
      <c r="H731" s="29"/>
      <c r="I731" s="164"/>
      <c r="J731" s="172"/>
      <c r="K731" s="172"/>
      <c r="L731" s="31"/>
      <c r="M731" s="17" t="s">
        <v>25</v>
      </c>
    </row>
    <row r="732" spans="2:13" ht="12.75">
      <c r="B732" s="24"/>
      <c r="C732" s="158"/>
      <c r="D732" s="159"/>
      <c r="E732" s="17" t="s">
        <v>25</v>
      </c>
      <c r="G732" s="24"/>
      <c r="H732" s="29"/>
      <c r="I732" s="164"/>
      <c r="J732" s="172"/>
      <c r="K732" s="172"/>
      <c r="L732" s="31"/>
      <c r="M732" s="17" t="s">
        <v>25</v>
      </c>
    </row>
    <row r="733" spans="2:13" ht="12.75">
      <c r="B733" s="24"/>
      <c r="C733" s="158"/>
      <c r="D733" s="159"/>
      <c r="E733" s="17" t="s">
        <v>25</v>
      </c>
      <c r="G733" s="24"/>
      <c r="H733" s="29"/>
      <c r="I733" s="164"/>
      <c r="J733" s="172"/>
      <c r="K733" s="172"/>
      <c r="L733" s="31"/>
      <c r="M733" s="17" t="s">
        <v>25</v>
      </c>
    </row>
    <row r="734" spans="2:13" ht="12.75">
      <c r="B734" s="24"/>
      <c r="C734" s="158"/>
      <c r="D734" s="159"/>
      <c r="E734" s="17" t="s">
        <v>25</v>
      </c>
      <c r="G734" s="24"/>
      <c r="H734" s="29"/>
      <c r="I734" s="164"/>
      <c r="J734" s="172"/>
      <c r="K734" s="172"/>
      <c r="L734" s="31"/>
      <c r="M734" s="17" t="s">
        <v>25</v>
      </c>
    </row>
    <row r="735" spans="2:13" ht="12.75">
      <c r="B735" s="24"/>
      <c r="C735" s="158"/>
      <c r="D735" s="159"/>
      <c r="E735" s="17" t="s">
        <v>25</v>
      </c>
      <c r="G735" s="24"/>
      <c r="H735" s="29"/>
      <c r="I735" s="164"/>
      <c r="J735" s="172"/>
      <c r="K735" s="172"/>
      <c r="L735" s="31"/>
      <c r="M735" s="17" t="s">
        <v>25</v>
      </c>
    </row>
    <row r="736" spans="2:13" ht="12.75">
      <c r="B736" s="24"/>
      <c r="C736" s="158"/>
      <c r="D736" s="159"/>
      <c r="E736" s="17" t="s">
        <v>25</v>
      </c>
      <c r="G736" s="24"/>
      <c r="H736" s="29"/>
      <c r="I736" s="164"/>
      <c r="J736" s="172"/>
      <c r="K736" s="172"/>
      <c r="L736" s="31"/>
      <c r="M736" s="17" t="s">
        <v>25</v>
      </c>
    </row>
    <row r="737" spans="2:13" ht="12.75">
      <c r="B737" s="24"/>
      <c r="C737" s="158"/>
      <c r="D737" s="159"/>
      <c r="E737" s="17" t="s">
        <v>25</v>
      </c>
      <c r="G737" s="24"/>
      <c r="H737" s="29"/>
      <c r="I737" s="164"/>
      <c r="J737" s="172"/>
      <c r="K737" s="172"/>
      <c r="L737" s="31"/>
      <c r="M737" s="17" t="s">
        <v>25</v>
      </c>
    </row>
    <row r="738" spans="2:13" ht="12.75">
      <c r="B738" s="24"/>
      <c r="C738" s="158"/>
      <c r="D738" s="159"/>
      <c r="E738" s="17" t="s">
        <v>25</v>
      </c>
      <c r="G738" s="24"/>
      <c r="H738" s="29"/>
      <c r="I738" s="164"/>
      <c r="J738" s="172"/>
      <c r="K738" s="172"/>
      <c r="L738" s="31"/>
      <c r="M738" s="17" t="s">
        <v>25</v>
      </c>
    </row>
    <row r="739" spans="2:13" ht="12.75">
      <c r="B739" s="24"/>
      <c r="C739" s="158"/>
      <c r="D739" s="159"/>
      <c r="E739" s="17" t="s">
        <v>25</v>
      </c>
      <c r="G739" s="24"/>
      <c r="H739" s="29"/>
      <c r="I739" s="164"/>
      <c r="J739" s="172"/>
      <c r="K739" s="172"/>
      <c r="L739" s="31"/>
      <c r="M739" s="17" t="s">
        <v>25</v>
      </c>
    </row>
    <row r="740" spans="2:13" ht="12.75">
      <c r="B740" s="24"/>
      <c r="C740" s="158"/>
      <c r="D740" s="159"/>
      <c r="E740" s="17" t="s">
        <v>25</v>
      </c>
      <c r="G740" s="24"/>
      <c r="H740" s="29"/>
      <c r="I740" s="164"/>
      <c r="J740" s="172"/>
      <c r="K740" s="172"/>
      <c r="L740" s="31"/>
      <c r="M740" s="17" t="s">
        <v>25</v>
      </c>
    </row>
    <row r="741" spans="2:13" ht="12.75">
      <c r="B741" s="24"/>
      <c r="C741" s="158"/>
      <c r="D741" s="159"/>
      <c r="E741" s="17" t="s">
        <v>25</v>
      </c>
      <c r="G741" s="24"/>
      <c r="H741" s="29"/>
      <c r="I741" s="164"/>
      <c r="J741" s="172"/>
      <c r="K741" s="172"/>
      <c r="L741" s="31"/>
      <c r="M741" s="17" t="s">
        <v>25</v>
      </c>
    </row>
    <row r="742" spans="2:13" ht="12.75">
      <c r="B742" s="24"/>
      <c r="C742" s="158"/>
      <c r="D742" s="159"/>
      <c r="E742" s="17" t="s">
        <v>25</v>
      </c>
      <c r="G742" s="24"/>
      <c r="H742" s="29"/>
      <c r="I742" s="164"/>
      <c r="J742" s="172"/>
      <c r="K742" s="172"/>
      <c r="L742" s="31"/>
      <c r="M742" s="17" t="s">
        <v>25</v>
      </c>
    </row>
    <row r="743" spans="2:13" ht="12.75">
      <c r="B743" s="24"/>
      <c r="C743" s="158"/>
      <c r="D743" s="159"/>
      <c r="E743" s="17" t="s">
        <v>25</v>
      </c>
      <c r="G743" s="24"/>
      <c r="H743" s="29"/>
      <c r="I743" s="164"/>
      <c r="J743" s="172"/>
      <c r="K743" s="172"/>
      <c r="L743" s="31"/>
      <c r="M743" s="17" t="s">
        <v>25</v>
      </c>
    </row>
    <row r="744" spans="2:13" ht="12.75">
      <c r="B744" s="24"/>
      <c r="C744" s="158"/>
      <c r="D744" s="159"/>
      <c r="E744" s="17" t="s">
        <v>25</v>
      </c>
      <c r="G744" s="24"/>
      <c r="H744" s="29"/>
      <c r="I744" s="164"/>
      <c r="J744" s="172"/>
      <c r="K744" s="172"/>
      <c r="L744" s="31"/>
      <c r="M744" s="17" t="s">
        <v>25</v>
      </c>
    </row>
    <row r="745" spans="2:13" ht="12.75">
      <c r="B745" s="24"/>
      <c r="C745" s="158"/>
      <c r="D745" s="159"/>
      <c r="E745" s="17" t="s">
        <v>25</v>
      </c>
      <c r="G745" s="24"/>
      <c r="H745" s="29"/>
      <c r="I745" s="164"/>
      <c r="J745" s="172"/>
      <c r="K745" s="172"/>
      <c r="L745" s="31"/>
      <c r="M745" s="17" t="s">
        <v>25</v>
      </c>
    </row>
    <row r="746" spans="2:13" ht="12.75">
      <c r="B746" s="24"/>
      <c r="C746" s="158"/>
      <c r="D746" s="159"/>
      <c r="E746" s="17" t="s">
        <v>25</v>
      </c>
      <c r="G746" s="24"/>
      <c r="H746" s="29"/>
      <c r="I746" s="164"/>
      <c r="J746" s="172"/>
      <c r="K746" s="172"/>
      <c r="L746" s="31"/>
      <c r="M746" s="17" t="s">
        <v>25</v>
      </c>
    </row>
    <row r="747" spans="2:13" ht="12.75">
      <c r="B747" s="24"/>
      <c r="C747" s="158"/>
      <c r="D747" s="159"/>
      <c r="E747" s="17" t="s">
        <v>25</v>
      </c>
      <c r="G747" s="24"/>
      <c r="H747" s="29"/>
      <c r="I747" s="164"/>
      <c r="J747" s="172"/>
      <c r="K747" s="172"/>
      <c r="L747" s="31"/>
      <c r="M747" s="17" t="s">
        <v>25</v>
      </c>
    </row>
    <row r="748" spans="2:13" ht="12.75">
      <c r="B748" s="24"/>
      <c r="C748" s="158"/>
      <c r="D748" s="159"/>
      <c r="E748" s="17" t="s">
        <v>25</v>
      </c>
      <c r="G748" s="24"/>
      <c r="H748" s="29"/>
      <c r="I748" s="164"/>
      <c r="J748" s="172"/>
      <c r="K748" s="172"/>
      <c r="L748" s="31"/>
      <c r="M748" s="17" t="s">
        <v>25</v>
      </c>
    </row>
    <row r="749" spans="2:13" ht="12.75">
      <c r="B749" s="24"/>
      <c r="C749" s="158"/>
      <c r="D749" s="159"/>
      <c r="E749" s="17" t="s">
        <v>25</v>
      </c>
      <c r="G749" s="24"/>
      <c r="H749" s="29"/>
      <c r="I749" s="164"/>
      <c r="J749" s="172"/>
      <c r="K749" s="172"/>
      <c r="L749" s="31"/>
      <c r="M749" s="17" t="s">
        <v>25</v>
      </c>
    </row>
    <row r="750" spans="2:13" ht="12.75">
      <c r="B750" s="24"/>
      <c r="C750" s="158"/>
      <c r="D750" s="159"/>
      <c r="E750" s="17" t="s">
        <v>25</v>
      </c>
      <c r="G750" s="24"/>
      <c r="H750" s="29"/>
      <c r="I750" s="164"/>
      <c r="J750" s="172"/>
      <c r="K750" s="172"/>
      <c r="L750" s="31"/>
      <c r="M750" s="17" t="s">
        <v>25</v>
      </c>
    </row>
    <row r="751" spans="2:13" ht="12.75">
      <c r="B751" s="24"/>
      <c r="C751" s="158"/>
      <c r="D751" s="159"/>
      <c r="E751" s="17" t="s">
        <v>25</v>
      </c>
      <c r="G751" s="24"/>
      <c r="H751" s="29"/>
      <c r="I751" s="164"/>
      <c r="J751" s="172"/>
      <c r="K751" s="172"/>
      <c r="L751" s="31"/>
      <c r="M751" s="17" t="s">
        <v>25</v>
      </c>
    </row>
    <row r="752" spans="2:13" ht="12.75">
      <c r="B752" s="24"/>
      <c r="C752" s="158"/>
      <c r="D752" s="159"/>
      <c r="E752" s="17" t="s">
        <v>25</v>
      </c>
      <c r="G752" s="24"/>
      <c r="H752" s="29"/>
      <c r="I752" s="164"/>
      <c r="J752" s="172"/>
      <c r="K752" s="172"/>
      <c r="L752" s="31"/>
      <c r="M752" s="17" t="s">
        <v>25</v>
      </c>
    </row>
    <row r="753" spans="2:13" ht="12.75">
      <c r="B753" s="24"/>
      <c r="C753" s="158"/>
      <c r="D753" s="159"/>
      <c r="E753" s="17" t="s">
        <v>25</v>
      </c>
      <c r="G753" s="24"/>
      <c r="H753" s="29"/>
      <c r="I753" s="164"/>
      <c r="J753" s="172"/>
      <c r="K753" s="172"/>
      <c r="L753" s="31"/>
      <c r="M753" s="17" t="s">
        <v>25</v>
      </c>
    </row>
    <row r="754" spans="2:13" ht="12.75">
      <c r="B754" s="24"/>
      <c r="C754" s="158"/>
      <c r="D754" s="159"/>
      <c r="E754" s="17" t="s">
        <v>25</v>
      </c>
      <c r="G754" s="24"/>
      <c r="H754" s="29"/>
      <c r="I754" s="164"/>
      <c r="J754" s="172"/>
      <c r="K754" s="172"/>
      <c r="L754" s="31"/>
      <c r="M754" s="17" t="s">
        <v>25</v>
      </c>
    </row>
    <row r="755" spans="2:13" ht="12.75">
      <c r="B755" s="24"/>
      <c r="C755" s="158"/>
      <c r="D755" s="159"/>
      <c r="E755" s="17" t="s">
        <v>25</v>
      </c>
      <c r="G755" s="24"/>
      <c r="H755" s="29"/>
      <c r="I755" s="164"/>
      <c r="J755" s="172"/>
      <c r="K755" s="172"/>
      <c r="L755" s="31"/>
      <c r="M755" s="17" t="s">
        <v>25</v>
      </c>
    </row>
    <row r="756" spans="2:13" ht="12.75">
      <c r="B756" s="24"/>
      <c r="C756" s="158"/>
      <c r="D756" s="159"/>
      <c r="E756" s="17" t="s">
        <v>25</v>
      </c>
      <c r="G756" s="24"/>
      <c r="H756" s="29"/>
      <c r="I756" s="164"/>
      <c r="J756" s="172"/>
      <c r="K756" s="172"/>
      <c r="L756" s="31"/>
      <c r="M756" s="17" t="s">
        <v>25</v>
      </c>
    </row>
    <row r="757" spans="2:13" ht="12.75">
      <c r="B757" s="24"/>
      <c r="C757" s="158"/>
      <c r="D757" s="159"/>
      <c r="E757" s="17" t="s">
        <v>25</v>
      </c>
      <c r="G757" s="24"/>
      <c r="H757" s="29"/>
      <c r="I757" s="164"/>
      <c r="J757" s="172"/>
      <c r="K757" s="172"/>
      <c r="L757" s="31"/>
      <c r="M757" s="17" t="s">
        <v>25</v>
      </c>
    </row>
    <row r="758" spans="2:13" ht="12.75">
      <c r="B758" s="24"/>
      <c r="C758" s="158"/>
      <c r="D758" s="159"/>
      <c r="E758" s="17" t="s">
        <v>25</v>
      </c>
      <c r="G758" s="24"/>
      <c r="H758" s="29"/>
      <c r="I758" s="164"/>
      <c r="J758" s="172"/>
      <c r="K758" s="172"/>
      <c r="L758" s="31"/>
      <c r="M758" s="17" t="s">
        <v>25</v>
      </c>
    </row>
    <row r="759" spans="2:13" ht="12.75">
      <c r="B759" s="24"/>
      <c r="C759" s="158"/>
      <c r="D759" s="159"/>
      <c r="E759" s="17" t="s">
        <v>25</v>
      </c>
      <c r="G759" s="24"/>
      <c r="H759" s="29"/>
      <c r="I759" s="164"/>
      <c r="J759" s="172"/>
      <c r="K759" s="172"/>
      <c r="L759" s="31"/>
      <c r="M759" s="17" t="s">
        <v>25</v>
      </c>
    </row>
    <row r="760" spans="2:13" ht="12.75">
      <c r="B760" s="24"/>
      <c r="C760" s="158"/>
      <c r="D760" s="159"/>
      <c r="E760" s="17" t="s">
        <v>25</v>
      </c>
      <c r="G760" s="24"/>
      <c r="H760" s="29"/>
      <c r="I760" s="164"/>
      <c r="J760" s="172"/>
      <c r="K760" s="172"/>
      <c r="L760" s="31"/>
      <c r="M760" s="17" t="s">
        <v>25</v>
      </c>
    </row>
    <row r="761" spans="2:13" ht="12.75">
      <c r="B761" s="24"/>
      <c r="C761" s="158"/>
      <c r="D761" s="159"/>
      <c r="E761" s="17" t="s">
        <v>25</v>
      </c>
      <c r="G761" s="24"/>
      <c r="H761" s="29"/>
      <c r="I761" s="164"/>
      <c r="J761" s="172"/>
      <c r="K761" s="172"/>
      <c r="L761" s="31"/>
      <c r="M761" s="17" t="s">
        <v>25</v>
      </c>
    </row>
    <row r="762" spans="2:13" ht="12.75">
      <c r="B762" s="24"/>
      <c r="C762" s="158"/>
      <c r="D762" s="159"/>
      <c r="E762" s="17" t="s">
        <v>25</v>
      </c>
      <c r="G762" s="24"/>
      <c r="H762" s="29"/>
      <c r="I762" s="164"/>
      <c r="J762" s="172"/>
      <c r="K762" s="172"/>
      <c r="L762" s="31"/>
      <c r="M762" s="17" t="s">
        <v>25</v>
      </c>
    </row>
    <row r="763" spans="2:13" ht="12.75">
      <c r="B763" s="24"/>
      <c r="C763" s="158"/>
      <c r="D763" s="159"/>
      <c r="E763" s="17" t="s">
        <v>25</v>
      </c>
      <c r="G763" s="24"/>
      <c r="H763" s="29"/>
      <c r="I763" s="164"/>
      <c r="J763" s="172"/>
      <c r="K763" s="172"/>
      <c r="L763" s="31"/>
      <c r="M763" s="17" t="s">
        <v>25</v>
      </c>
    </row>
    <row r="764" spans="2:13" ht="12.75">
      <c r="B764" s="24"/>
      <c r="C764" s="158"/>
      <c r="D764" s="159"/>
      <c r="E764" s="17" t="s">
        <v>25</v>
      </c>
      <c r="G764" s="24"/>
      <c r="H764" s="29"/>
      <c r="I764" s="164"/>
      <c r="J764" s="172"/>
      <c r="K764" s="172"/>
      <c r="L764" s="31"/>
      <c r="M764" s="17" t="s">
        <v>25</v>
      </c>
    </row>
    <row r="765" spans="2:13" ht="12.75">
      <c r="B765" s="24"/>
      <c r="C765" s="158"/>
      <c r="D765" s="159"/>
      <c r="E765" s="17" t="s">
        <v>25</v>
      </c>
      <c r="G765" s="24"/>
      <c r="H765" s="29"/>
      <c r="I765" s="164"/>
      <c r="J765" s="172"/>
      <c r="K765" s="172"/>
      <c r="L765" s="31"/>
      <c r="M765" s="17" t="s">
        <v>25</v>
      </c>
    </row>
    <row r="766" spans="2:13" ht="12.75">
      <c r="B766" s="24"/>
      <c r="C766" s="158"/>
      <c r="D766" s="159"/>
      <c r="E766" s="17" t="s">
        <v>25</v>
      </c>
      <c r="G766" s="24"/>
      <c r="H766" s="29"/>
      <c r="I766" s="164"/>
      <c r="J766" s="172"/>
      <c r="K766" s="172"/>
      <c r="L766" s="31"/>
      <c r="M766" s="17" t="s">
        <v>25</v>
      </c>
    </row>
    <row r="767" spans="2:13" ht="12.75">
      <c r="B767" s="24"/>
      <c r="C767" s="158"/>
      <c r="D767" s="159"/>
      <c r="E767" s="17" t="s">
        <v>25</v>
      </c>
      <c r="G767" s="24"/>
      <c r="H767" s="29"/>
      <c r="I767" s="164"/>
      <c r="J767" s="172"/>
      <c r="K767" s="172"/>
      <c r="L767" s="31"/>
      <c r="M767" s="17" t="s">
        <v>25</v>
      </c>
    </row>
    <row r="768" spans="2:13" ht="12.75">
      <c r="B768" s="24"/>
      <c r="C768" s="158"/>
      <c r="D768" s="159"/>
      <c r="E768" s="17" t="s">
        <v>25</v>
      </c>
      <c r="G768" s="24"/>
      <c r="H768" s="29"/>
      <c r="I768" s="164"/>
      <c r="J768" s="172"/>
      <c r="K768" s="172"/>
      <c r="L768" s="31"/>
      <c r="M768" s="17" t="s">
        <v>25</v>
      </c>
    </row>
    <row r="769" spans="2:13" ht="12.75">
      <c r="B769" s="24"/>
      <c r="C769" s="158"/>
      <c r="D769" s="159"/>
      <c r="E769" s="17" t="s">
        <v>25</v>
      </c>
      <c r="G769" s="24"/>
      <c r="H769" s="29"/>
      <c r="I769" s="164"/>
      <c r="J769" s="172"/>
      <c r="K769" s="172"/>
      <c r="L769" s="31"/>
      <c r="M769" s="17" t="s">
        <v>25</v>
      </c>
    </row>
    <row r="770" spans="2:13" ht="12.75">
      <c r="B770" s="24"/>
      <c r="C770" s="158"/>
      <c r="D770" s="159"/>
      <c r="E770" s="17" t="s">
        <v>25</v>
      </c>
      <c r="G770" s="24"/>
      <c r="H770" s="29"/>
      <c r="I770" s="164"/>
      <c r="J770" s="172"/>
      <c r="K770" s="172"/>
      <c r="L770" s="31"/>
      <c r="M770" s="17" t="s">
        <v>25</v>
      </c>
    </row>
    <row r="771" spans="2:13" ht="12.75">
      <c r="B771" s="24"/>
      <c r="C771" s="158"/>
      <c r="D771" s="159"/>
      <c r="E771" s="17" t="s">
        <v>25</v>
      </c>
      <c r="G771" s="24"/>
      <c r="H771" s="29"/>
      <c r="I771" s="164"/>
      <c r="J771" s="172"/>
      <c r="K771" s="172"/>
      <c r="L771" s="31"/>
      <c r="M771" s="17" t="s">
        <v>25</v>
      </c>
    </row>
    <row r="772" spans="2:13" ht="12.75">
      <c r="B772" s="24"/>
      <c r="C772" s="158"/>
      <c r="D772" s="159"/>
      <c r="E772" s="17" t="s">
        <v>25</v>
      </c>
      <c r="G772" s="24"/>
      <c r="H772" s="29"/>
      <c r="I772" s="164"/>
      <c r="J772" s="172"/>
      <c r="K772" s="172"/>
      <c r="L772" s="31"/>
      <c r="M772" s="17" t="s">
        <v>25</v>
      </c>
    </row>
    <row r="773" spans="2:13" ht="12.75">
      <c r="B773" s="24"/>
      <c r="C773" s="158"/>
      <c r="D773" s="159"/>
      <c r="E773" s="17" t="s">
        <v>25</v>
      </c>
      <c r="G773" s="24"/>
      <c r="H773" s="29"/>
      <c r="I773" s="164"/>
      <c r="J773" s="172"/>
      <c r="K773" s="172"/>
      <c r="L773" s="31"/>
      <c r="M773" s="17" t="s">
        <v>25</v>
      </c>
    </row>
    <row r="774" spans="2:13" ht="12.75">
      <c r="B774" s="24"/>
      <c r="C774" s="158"/>
      <c r="D774" s="159"/>
      <c r="E774" s="17" t="s">
        <v>25</v>
      </c>
      <c r="G774" s="24"/>
      <c r="H774" s="29"/>
      <c r="I774" s="164"/>
      <c r="J774" s="172"/>
      <c r="K774" s="172"/>
      <c r="L774" s="31"/>
      <c r="M774" s="17" t="s">
        <v>25</v>
      </c>
    </row>
    <row r="775" spans="2:13" ht="12.75">
      <c r="B775" s="24"/>
      <c r="C775" s="158"/>
      <c r="D775" s="159"/>
      <c r="E775" s="17" t="s">
        <v>25</v>
      </c>
      <c r="G775" s="24"/>
      <c r="H775" s="29"/>
      <c r="I775" s="164"/>
      <c r="J775" s="172"/>
      <c r="K775" s="172"/>
      <c r="L775" s="31"/>
      <c r="M775" s="17" t="s">
        <v>25</v>
      </c>
    </row>
    <row r="776" spans="2:13" ht="12.75">
      <c r="B776" s="24"/>
      <c r="C776" s="158"/>
      <c r="D776" s="159"/>
      <c r="E776" s="17" t="s">
        <v>25</v>
      </c>
      <c r="G776" s="24"/>
      <c r="H776" s="29"/>
      <c r="I776" s="164"/>
      <c r="J776" s="172"/>
      <c r="K776" s="172"/>
      <c r="L776" s="31"/>
      <c r="M776" s="17" t="s">
        <v>25</v>
      </c>
    </row>
    <row r="777" spans="2:13" ht="12.75">
      <c r="B777" s="24"/>
      <c r="C777" s="158"/>
      <c r="D777" s="159"/>
      <c r="E777" s="17" t="s">
        <v>25</v>
      </c>
      <c r="G777" s="24"/>
      <c r="H777" s="29"/>
      <c r="I777" s="164"/>
      <c r="J777" s="172"/>
      <c r="K777" s="172"/>
      <c r="L777" s="31"/>
      <c r="M777" s="17" t="s">
        <v>25</v>
      </c>
    </row>
    <row r="778" spans="2:13" ht="12.75">
      <c r="B778" s="24"/>
      <c r="C778" s="158"/>
      <c r="D778" s="159"/>
      <c r="E778" s="17" t="s">
        <v>25</v>
      </c>
      <c r="G778" s="24"/>
      <c r="H778" s="29"/>
      <c r="I778" s="164"/>
      <c r="J778" s="172"/>
      <c r="K778" s="172"/>
      <c r="L778" s="31"/>
      <c r="M778" s="17" t="s">
        <v>25</v>
      </c>
    </row>
    <row r="779" spans="2:13" ht="12.75">
      <c r="B779" s="24"/>
      <c r="C779" s="158"/>
      <c r="D779" s="159"/>
      <c r="E779" s="17" t="s">
        <v>25</v>
      </c>
      <c r="G779" s="24"/>
      <c r="H779" s="29"/>
      <c r="I779" s="164"/>
      <c r="J779" s="172"/>
      <c r="K779" s="172"/>
      <c r="L779" s="31"/>
      <c r="M779" s="17" t="s">
        <v>25</v>
      </c>
    </row>
    <row r="780" spans="2:13" ht="12.75">
      <c r="B780" s="24"/>
      <c r="C780" s="158"/>
      <c r="D780" s="159"/>
      <c r="E780" s="17" t="s">
        <v>25</v>
      </c>
      <c r="G780" s="24"/>
      <c r="H780" s="29"/>
      <c r="I780" s="164"/>
      <c r="J780" s="172"/>
      <c r="K780" s="172"/>
      <c r="L780" s="31"/>
      <c r="M780" s="17" t="s">
        <v>25</v>
      </c>
    </row>
    <row r="781" spans="2:13" ht="12.75">
      <c r="B781" s="24"/>
      <c r="C781" s="158"/>
      <c r="D781" s="159"/>
      <c r="E781" s="17" t="s">
        <v>25</v>
      </c>
      <c r="G781" s="24"/>
      <c r="H781" s="29"/>
      <c r="I781" s="164"/>
      <c r="J781" s="172"/>
      <c r="K781" s="172"/>
      <c r="L781" s="31"/>
      <c r="M781" s="17" t="s">
        <v>25</v>
      </c>
    </row>
    <row r="782" spans="2:13" ht="12.75">
      <c r="B782" s="24"/>
      <c r="C782" s="158"/>
      <c r="D782" s="159"/>
      <c r="E782" s="17" t="s">
        <v>25</v>
      </c>
      <c r="G782" s="24"/>
      <c r="H782" s="29"/>
      <c r="I782" s="164"/>
      <c r="J782" s="172"/>
      <c r="K782" s="172"/>
      <c r="L782" s="31"/>
      <c r="M782" s="17" t="s">
        <v>25</v>
      </c>
    </row>
    <row r="783" spans="2:13" ht="12.75">
      <c r="B783" s="24"/>
      <c r="C783" s="158"/>
      <c r="D783" s="159"/>
      <c r="E783" s="17" t="s">
        <v>25</v>
      </c>
      <c r="G783" s="24"/>
      <c r="H783" s="29"/>
      <c r="I783" s="164"/>
      <c r="J783" s="172"/>
      <c r="K783" s="172"/>
      <c r="L783" s="31"/>
      <c r="M783" s="17" t="s">
        <v>25</v>
      </c>
    </row>
    <row r="784" spans="2:13" ht="12.75">
      <c r="B784" s="24"/>
      <c r="C784" s="158"/>
      <c r="D784" s="159"/>
      <c r="E784" s="17" t="s">
        <v>25</v>
      </c>
      <c r="G784" s="24"/>
      <c r="H784" s="29"/>
      <c r="I784" s="164"/>
      <c r="J784" s="172"/>
      <c r="K784" s="172"/>
      <c r="L784" s="31"/>
      <c r="M784" s="17" t="s">
        <v>25</v>
      </c>
    </row>
    <row r="785" spans="2:13" ht="12.75">
      <c r="B785" s="24"/>
      <c r="C785" s="158"/>
      <c r="D785" s="159"/>
      <c r="E785" s="17" t="s">
        <v>25</v>
      </c>
      <c r="G785" s="24"/>
      <c r="H785" s="29"/>
      <c r="I785" s="164"/>
      <c r="J785" s="172"/>
      <c r="K785" s="172"/>
      <c r="L785" s="31"/>
      <c r="M785" s="17" t="s">
        <v>25</v>
      </c>
    </row>
    <row r="786" spans="2:13" ht="12.75">
      <c r="B786" s="24"/>
      <c r="C786" s="158"/>
      <c r="D786" s="159"/>
      <c r="E786" s="17" t="s">
        <v>25</v>
      </c>
      <c r="G786" s="24"/>
      <c r="H786" s="29"/>
      <c r="I786" s="164"/>
      <c r="J786" s="172"/>
      <c r="K786" s="172"/>
      <c r="L786" s="31"/>
      <c r="M786" s="17" t="s">
        <v>25</v>
      </c>
    </row>
    <row r="787" spans="2:13" ht="12.75">
      <c r="B787" s="24"/>
      <c r="C787" s="158"/>
      <c r="D787" s="159"/>
      <c r="E787" s="17" t="s">
        <v>25</v>
      </c>
      <c r="G787" s="24"/>
      <c r="H787" s="29"/>
      <c r="I787" s="164"/>
      <c r="J787" s="172"/>
      <c r="K787" s="172"/>
      <c r="L787" s="31"/>
      <c r="M787" s="17" t="s">
        <v>25</v>
      </c>
    </row>
    <row r="788" spans="2:13" ht="12.75">
      <c r="B788" s="24"/>
      <c r="C788" s="158"/>
      <c r="D788" s="159"/>
      <c r="E788" s="17" t="s">
        <v>25</v>
      </c>
      <c r="G788" s="24"/>
      <c r="H788" s="29"/>
      <c r="I788" s="164"/>
      <c r="J788" s="172"/>
      <c r="K788" s="172"/>
      <c r="L788" s="31"/>
      <c r="M788" s="17" t="s">
        <v>25</v>
      </c>
    </row>
    <row r="789" spans="2:13" ht="12.75">
      <c r="B789" s="24"/>
      <c r="C789" s="158"/>
      <c r="D789" s="159"/>
      <c r="E789" s="17" t="s">
        <v>25</v>
      </c>
      <c r="G789" s="24"/>
      <c r="H789" s="29"/>
      <c r="I789" s="164"/>
      <c r="J789" s="172"/>
      <c r="K789" s="172"/>
      <c r="L789" s="31"/>
      <c r="M789" s="17" t="s">
        <v>25</v>
      </c>
    </row>
    <row r="790" spans="2:13" ht="12.75">
      <c r="B790" s="24"/>
      <c r="C790" s="158"/>
      <c r="D790" s="159"/>
      <c r="E790" s="17" t="s">
        <v>25</v>
      </c>
      <c r="G790" s="24"/>
      <c r="H790" s="29"/>
      <c r="I790" s="164"/>
      <c r="J790" s="172"/>
      <c r="K790" s="172"/>
      <c r="L790" s="31"/>
      <c r="M790" s="17" t="s">
        <v>25</v>
      </c>
    </row>
    <row r="791" spans="2:13" ht="12.75">
      <c r="B791" s="24"/>
      <c r="C791" s="158"/>
      <c r="D791" s="159"/>
      <c r="E791" s="17" t="s">
        <v>25</v>
      </c>
      <c r="G791" s="24"/>
      <c r="H791" s="29"/>
      <c r="I791" s="164"/>
      <c r="J791" s="172"/>
      <c r="K791" s="172"/>
      <c r="L791" s="31"/>
      <c r="M791" s="17" t="s">
        <v>25</v>
      </c>
    </row>
    <row r="792" spans="2:13" ht="12.75">
      <c r="B792" s="24"/>
      <c r="C792" s="158"/>
      <c r="D792" s="159"/>
      <c r="E792" s="17" t="s">
        <v>25</v>
      </c>
      <c r="G792" s="24"/>
      <c r="H792" s="29"/>
      <c r="I792" s="164"/>
      <c r="J792" s="172"/>
      <c r="K792" s="172"/>
      <c r="L792" s="31"/>
      <c r="M792" s="17" t="s">
        <v>25</v>
      </c>
    </row>
    <row r="793" spans="2:13" ht="12.75">
      <c r="B793" s="24"/>
      <c r="C793" s="158"/>
      <c r="D793" s="159"/>
      <c r="E793" s="17" t="s">
        <v>25</v>
      </c>
      <c r="G793" s="24"/>
      <c r="H793" s="29"/>
      <c r="I793" s="164"/>
      <c r="J793" s="172"/>
      <c r="K793" s="172"/>
      <c r="L793" s="31"/>
      <c r="M793" s="17" t="s">
        <v>25</v>
      </c>
    </row>
    <row r="794" spans="2:13" ht="12.75">
      <c r="B794" s="24"/>
      <c r="C794" s="158"/>
      <c r="D794" s="159"/>
      <c r="E794" s="17" t="s">
        <v>25</v>
      </c>
      <c r="G794" s="24"/>
      <c r="H794" s="29"/>
      <c r="I794" s="164"/>
      <c r="J794" s="172"/>
      <c r="K794" s="172"/>
      <c r="L794" s="31"/>
      <c r="M794" s="17" t="s">
        <v>25</v>
      </c>
    </row>
    <row r="795" spans="2:13" ht="12.75">
      <c r="B795" s="24"/>
      <c r="C795" s="158"/>
      <c r="D795" s="159"/>
      <c r="E795" s="17" t="s">
        <v>25</v>
      </c>
      <c r="G795" s="24"/>
      <c r="H795" s="29"/>
      <c r="I795" s="164"/>
      <c r="J795" s="172"/>
      <c r="K795" s="172"/>
      <c r="L795" s="31"/>
      <c r="M795" s="17" t="s">
        <v>25</v>
      </c>
    </row>
    <row r="796" spans="2:13" ht="12.75">
      <c r="B796" s="24"/>
      <c r="C796" s="158"/>
      <c r="D796" s="159"/>
      <c r="E796" s="17" t="s">
        <v>25</v>
      </c>
      <c r="G796" s="24"/>
      <c r="H796" s="29"/>
      <c r="I796" s="164"/>
      <c r="J796" s="172"/>
      <c r="K796" s="172"/>
      <c r="L796" s="31"/>
      <c r="M796" s="17" t="s">
        <v>25</v>
      </c>
    </row>
    <row r="797" spans="2:13" ht="12.75">
      <c r="B797" s="24"/>
      <c r="C797" s="158"/>
      <c r="D797" s="159"/>
      <c r="E797" s="17" t="s">
        <v>25</v>
      </c>
      <c r="G797" s="24"/>
      <c r="H797" s="29"/>
      <c r="I797" s="164"/>
      <c r="J797" s="172"/>
      <c r="K797" s="172"/>
      <c r="L797" s="31"/>
      <c r="M797" s="17" t="s">
        <v>25</v>
      </c>
    </row>
    <row r="798" spans="2:13" ht="12.75">
      <c r="B798" s="24"/>
      <c r="C798" s="158"/>
      <c r="D798" s="159"/>
      <c r="E798" s="17" t="s">
        <v>25</v>
      </c>
      <c r="G798" s="24"/>
      <c r="H798" s="29"/>
      <c r="I798" s="164"/>
      <c r="J798" s="172"/>
      <c r="K798" s="172"/>
      <c r="L798" s="31"/>
      <c r="M798" s="17" t="s">
        <v>25</v>
      </c>
    </row>
    <row r="799" spans="2:13" ht="12.75">
      <c r="B799" s="24"/>
      <c r="C799" s="158"/>
      <c r="D799" s="159"/>
      <c r="E799" s="17" t="s">
        <v>25</v>
      </c>
      <c r="G799" s="24"/>
      <c r="H799" s="29"/>
      <c r="I799" s="164"/>
      <c r="J799" s="172"/>
      <c r="K799" s="172"/>
      <c r="L799" s="31"/>
      <c r="M799" s="17" t="s">
        <v>25</v>
      </c>
    </row>
    <row r="800" spans="2:13" ht="12.75">
      <c r="B800" s="24"/>
      <c r="C800" s="158"/>
      <c r="D800" s="159"/>
      <c r="E800" s="17" t="s">
        <v>25</v>
      </c>
      <c r="G800" s="24"/>
      <c r="H800" s="29"/>
      <c r="I800" s="164"/>
      <c r="J800" s="172"/>
      <c r="K800" s="172"/>
      <c r="L800" s="31"/>
      <c r="M800" s="17" t="s">
        <v>25</v>
      </c>
    </row>
    <row r="801" spans="2:13" ht="12.75">
      <c r="B801" s="24"/>
      <c r="C801" s="158"/>
      <c r="D801" s="159"/>
      <c r="E801" s="17" t="s">
        <v>25</v>
      </c>
      <c r="G801" s="24"/>
      <c r="H801" s="29"/>
      <c r="I801" s="164"/>
      <c r="J801" s="172"/>
      <c r="K801" s="172"/>
      <c r="L801" s="31"/>
      <c r="M801" s="17" t="s">
        <v>25</v>
      </c>
    </row>
    <row r="802" spans="2:13" ht="12.75">
      <c r="B802" s="24"/>
      <c r="C802" s="158"/>
      <c r="D802" s="159"/>
      <c r="E802" s="17" t="s">
        <v>25</v>
      </c>
      <c r="G802" s="24"/>
      <c r="H802" s="29"/>
      <c r="I802" s="164"/>
      <c r="J802" s="172"/>
      <c r="K802" s="172"/>
      <c r="L802" s="31"/>
      <c r="M802" s="17" t="s">
        <v>25</v>
      </c>
    </row>
    <row r="803" spans="2:13" ht="12.75">
      <c r="B803" s="24"/>
      <c r="C803" s="158"/>
      <c r="D803" s="159"/>
      <c r="E803" s="17" t="s">
        <v>25</v>
      </c>
      <c r="G803" s="24"/>
      <c r="H803" s="29"/>
      <c r="I803" s="164"/>
      <c r="J803" s="172"/>
      <c r="K803" s="172"/>
      <c r="L803" s="31"/>
      <c r="M803" s="17" t="s">
        <v>25</v>
      </c>
    </row>
    <row r="804" spans="2:13" ht="12.75">
      <c r="B804" s="24"/>
      <c r="C804" s="158"/>
      <c r="D804" s="159"/>
      <c r="E804" s="17" t="s">
        <v>25</v>
      </c>
      <c r="G804" s="24"/>
      <c r="H804" s="29"/>
      <c r="I804" s="164"/>
      <c r="J804" s="172"/>
      <c r="K804" s="172"/>
      <c r="L804" s="31"/>
      <c r="M804" s="17" t="s">
        <v>25</v>
      </c>
    </row>
    <row r="805" spans="2:13" ht="12.75">
      <c r="B805" s="24"/>
      <c r="C805" s="158"/>
      <c r="D805" s="159"/>
      <c r="E805" s="17" t="s">
        <v>25</v>
      </c>
      <c r="G805" s="24"/>
      <c r="H805" s="29"/>
      <c r="I805" s="164"/>
      <c r="J805" s="172"/>
      <c r="K805" s="172"/>
      <c r="L805" s="31"/>
      <c r="M805" s="17" t="s">
        <v>25</v>
      </c>
    </row>
    <row r="806" spans="2:13" ht="12.75">
      <c r="B806" s="24"/>
      <c r="C806" s="158"/>
      <c r="D806" s="159"/>
      <c r="E806" s="17" t="s">
        <v>25</v>
      </c>
      <c r="G806" s="24"/>
      <c r="H806" s="29"/>
      <c r="I806" s="164"/>
      <c r="J806" s="172"/>
      <c r="K806" s="172"/>
      <c r="L806" s="31"/>
      <c r="M806" s="17" t="s">
        <v>25</v>
      </c>
    </row>
    <row r="807" spans="2:13" ht="12.75">
      <c r="B807" s="24"/>
      <c r="C807" s="158"/>
      <c r="D807" s="159"/>
      <c r="E807" s="17" t="s">
        <v>25</v>
      </c>
      <c r="G807" s="24"/>
      <c r="H807" s="29"/>
      <c r="I807" s="164"/>
      <c r="J807" s="172"/>
      <c r="K807" s="172"/>
      <c r="L807" s="31"/>
      <c r="M807" s="17" t="s">
        <v>25</v>
      </c>
    </row>
    <row r="808" spans="2:13" ht="12.75">
      <c r="B808" s="24"/>
      <c r="C808" s="158"/>
      <c r="D808" s="159"/>
      <c r="E808" s="17" t="s">
        <v>25</v>
      </c>
      <c r="G808" s="24"/>
      <c r="H808" s="29"/>
      <c r="I808" s="164"/>
      <c r="J808" s="172"/>
      <c r="K808" s="172"/>
      <c r="L808" s="31"/>
      <c r="M808" s="17" t="s">
        <v>25</v>
      </c>
    </row>
    <row r="809" spans="2:13" ht="12.75">
      <c r="B809" s="24"/>
      <c r="C809" s="158"/>
      <c r="D809" s="159"/>
      <c r="E809" s="17" t="s">
        <v>25</v>
      </c>
      <c r="G809" s="24"/>
      <c r="H809" s="29"/>
      <c r="I809" s="164"/>
      <c r="J809" s="172"/>
      <c r="K809" s="172"/>
      <c r="L809" s="31"/>
      <c r="M809" s="17" t="s">
        <v>25</v>
      </c>
    </row>
    <row r="810" spans="2:13" ht="12.75">
      <c r="B810" s="24"/>
      <c r="C810" s="158"/>
      <c r="D810" s="159"/>
      <c r="E810" s="17" t="s">
        <v>25</v>
      </c>
      <c r="G810" s="24"/>
      <c r="H810" s="29"/>
      <c r="I810" s="164"/>
      <c r="J810" s="172"/>
      <c r="K810" s="172"/>
      <c r="L810" s="31"/>
      <c r="M810" s="17" t="s">
        <v>25</v>
      </c>
    </row>
    <row r="811" spans="2:13" ht="12.75">
      <c r="B811" s="24"/>
      <c r="C811" s="158"/>
      <c r="D811" s="159"/>
      <c r="E811" s="17" t="s">
        <v>25</v>
      </c>
      <c r="G811" s="24"/>
      <c r="H811" s="29"/>
      <c r="I811" s="164"/>
      <c r="J811" s="172"/>
      <c r="K811" s="172"/>
      <c r="L811" s="31"/>
      <c r="M811" s="17" t="s">
        <v>25</v>
      </c>
    </row>
    <row r="812" spans="2:13" ht="12.75">
      <c r="B812" s="24"/>
      <c r="C812" s="158"/>
      <c r="D812" s="159"/>
      <c r="E812" s="17" t="s">
        <v>25</v>
      </c>
      <c r="G812" s="24"/>
      <c r="H812" s="29"/>
      <c r="I812" s="164"/>
      <c r="J812" s="172"/>
      <c r="K812" s="172"/>
      <c r="L812" s="31"/>
      <c r="M812" s="17" t="s">
        <v>25</v>
      </c>
    </row>
    <row r="813" spans="2:13" ht="12.75">
      <c r="B813" s="24"/>
      <c r="C813" s="158"/>
      <c r="D813" s="159"/>
      <c r="E813" s="17" t="s">
        <v>25</v>
      </c>
      <c r="G813" s="24"/>
      <c r="H813" s="29"/>
      <c r="I813" s="164"/>
      <c r="J813" s="172"/>
      <c r="K813" s="172"/>
      <c r="L813" s="31"/>
      <c r="M813" s="17" t="s">
        <v>25</v>
      </c>
    </row>
    <row r="814" spans="2:13" ht="12.75">
      <c r="B814" s="24"/>
      <c r="C814" s="158"/>
      <c r="D814" s="159"/>
      <c r="E814" s="17" t="s">
        <v>25</v>
      </c>
      <c r="G814" s="24"/>
      <c r="H814" s="29"/>
      <c r="I814" s="164"/>
      <c r="J814" s="172"/>
      <c r="K814" s="172"/>
      <c r="L814" s="31"/>
      <c r="M814" s="17" t="s">
        <v>25</v>
      </c>
    </row>
    <row r="815" spans="2:13" ht="12.75">
      <c r="B815" s="24"/>
      <c r="C815" s="158"/>
      <c r="D815" s="159"/>
      <c r="E815" s="17" t="s">
        <v>25</v>
      </c>
      <c r="G815" s="24"/>
      <c r="H815" s="29"/>
      <c r="I815" s="164"/>
      <c r="J815" s="172"/>
      <c r="K815" s="172"/>
      <c r="L815" s="31"/>
      <c r="M815" s="17" t="s">
        <v>25</v>
      </c>
    </row>
    <row r="816" spans="2:13" ht="12.75">
      <c r="B816" s="24"/>
      <c r="C816" s="158"/>
      <c r="D816" s="159"/>
      <c r="E816" s="17" t="s">
        <v>25</v>
      </c>
      <c r="G816" s="24"/>
      <c r="H816" s="29"/>
      <c r="I816" s="164"/>
      <c r="J816" s="172"/>
      <c r="K816" s="172"/>
      <c r="L816" s="31"/>
      <c r="M816" s="17" t="s">
        <v>25</v>
      </c>
    </row>
    <row r="817" spans="2:13" ht="12.75">
      <c r="B817" s="24"/>
      <c r="C817" s="158"/>
      <c r="D817" s="159"/>
      <c r="E817" s="17" t="s">
        <v>25</v>
      </c>
      <c r="G817" s="24"/>
      <c r="H817" s="29"/>
      <c r="I817" s="164"/>
      <c r="J817" s="172"/>
      <c r="K817" s="172"/>
      <c r="L817" s="31"/>
      <c r="M817" s="17" t="s">
        <v>25</v>
      </c>
    </row>
    <row r="818" spans="2:13" ht="12.75">
      <c r="B818" s="24"/>
      <c r="C818" s="158"/>
      <c r="D818" s="159"/>
      <c r="E818" s="17" t="s">
        <v>25</v>
      </c>
      <c r="G818" s="24"/>
      <c r="H818" s="29"/>
      <c r="I818" s="164"/>
      <c r="J818" s="172"/>
      <c r="K818" s="172"/>
      <c r="L818" s="31"/>
      <c r="M818" s="17" t="s">
        <v>25</v>
      </c>
    </row>
    <row r="819" spans="2:13" ht="12.75">
      <c r="B819" s="24"/>
      <c r="C819" s="158"/>
      <c r="D819" s="159"/>
      <c r="E819" s="17" t="s">
        <v>25</v>
      </c>
      <c r="G819" s="24"/>
      <c r="H819" s="29"/>
      <c r="I819" s="164"/>
      <c r="J819" s="172"/>
      <c r="K819" s="172"/>
      <c r="L819" s="31"/>
      <c r="M819" s="17" t="s">
        <v>25</v>
      </c>
    </row>
    <row r="820" spans="2:13" ht="12.75">
      <c r="B820" s="24"/>
      <c r="C820" s="158"/>
      <c r="D820" s="159"/>
      <c r="E820" s="17" t="s">
        <v>25</v>
      </c>
      <c r="G820" s="24"/>
      <c r="H820" s="29"/>
      <c r="I820" s="164"/>
      <c r="J820" s="172"/>
      <c r="K820" s="172"/>
      <c r="L820" s="31"/>
      <c r="M820" s="17" t="s">
        <v>25</v>
      </c>
    </row>
    <row r="821" spans="2:13" ht="12.75">
      <c r="B821" s="24"/>
      <c r="C821" s="158"/>
      <c r="D821" s="159"/>
      <c r="E821" s="17" t="s">
        <v>25</v>
      </c>
      <c r="G821" s="24"/>
      <c r="H821" s="29"/>
      <c r="I821" s="164"/>
      <c r="J821" s="172"/>
      <c r="K821" s="172"/>
      <c r="L821" s="31"/>
      <c r="M821" s="17" t="s">
        <v>25</v>
      </c>
    </row>
    <row r="822" spans="2:13" ht="12.75">
      <c r="B822" s="24"/>
      <c r="C822" s="158"/>
      <c r="D822" s="159"/>
      <c r="E822" s="17" t="s">
        <v>25</v>
      </c>
      <c r="G822" s="24"/>
      <c r="H822" s="29"/>
      <c r="I822" s="164"/>
      <c r="J822" s="172"/>
      <c r="K822" s="172"/>
      <c r="L822" s="31"/>
      <c r="M822" s="17" t="s">
        <v>25</v>
      </c>
    </row>
    <row r="823" spans="2:13" ht="12.75">
      <c r="B823" s="24"/>
      <c r="C823" s="158"/>
      <c r="D823" s="159"/>
      <c r="E823" s="17" t="s">
        <v>25</v>
      </c>
      <c r="G823" s="24"/>
      <c r="H823" s="29"/>
      <c r="I823" s="164"/>
      <c r="J823" s="172"/>
      <c r="K823" s="172"/>
      <c r="L823" s="31"/>
      <c r="M823" s="17" t="s">
        <v>25</v>
      </c>
    </row>
    <row r="824" spans="2:13" ht="12.75">
      <c r="B824" s="24"/>
      <c r="C824" s="158"/>
      <c r="D824" s="159"/>
      <c r="E824" s="17" t="s">
        <v>25</v>
      </c>
      <c r="G824" s="24"/>
      <c r="H824" s="29"/>
      <c r="I824" s="164"/>
      <c r="J824" s="172"/>
      <c r="K824" s="172"/>
      <c r="L824" s="31"/>
      <c r="M824" s="17" t="s">
        <v>25</v>
      </c>
    </row>
    <row r="825" spans="2:13" ht="12.75">
      <c r="B825" s="24"/>
      <c r="C825" s="158"/>
      <c r="D825" s="159"/>
      <c r="E825" s="17" t="s">
        <v>25</v>
      </c>
      <c r="G825" s="24"/>
      <c r="H825" s="29"/>
      <c r="I825" s="164"/>
      <c r="J825" s="172"/>
      <c r="K825" s="172"/>
      <c r="L825" s="31"/>
      <c r="M825" s="17" t="s">
        <v>25</v>
      </c>
    </row>
    <row r="826" spans="2:13" ht="12.75">
      <c r="B826" s="24"/>
      <c r="C826" s="158"/>
      <c r="D826" s="159"/>
      <c r="E826" s="17" t="s">
        <v>25</v>
      </c>
      <c r="G826" s="24"/>
      <c r="H826" s="29"/>
      <c r="I826" s="164"/>
      <c r="J826" s="172"/>
      <c r="K826" s="172"/>
      <c r="L826" s="31"/>
      <c r="M826" s="17" t="s">
        <v>25</v>
      </c>
    </row>
    <row r="827" spans="2:13" ht="12.75">
      <c r="B827" s="24"/>
      <c r="C827" s="158"/>
      <c r="D827" s="159"/>
      <c r="E827" s="17" t="s">
        <v>25</v>
      </c>
      <c r="G827" s="24"/>
      <c r="H827" s="29"/>
      <c r="I827" s="164"/>
      <c r="J827" s="172"/>
      <c r="K827" s="172"/>
      <c r="L827" s="31"/>
      <c r="M827" s="17" t="s">
        <v>25</v>
      </c>
    </row>
    <row r="828" spans="2:13" ht="12.75">
      <c r="B828" s="24"/>
      <c r="C828" s="158"/>
      <c r="D828" s="159"/>
      <c r="E828" s="17" t="s">
        <v>25</v>
      </c>
      <c r="G828" s="24"/>
      <c r="H828" s="29"/>
      <c r="I828" s="164"/>
      <c r="J828" s="172"/>
      <c r="K828" s="172"/>
      <c r="L828" s="31"/>
      <c r="M828" s="17" t="s">
        <v>25</v>
      </c>
    </row>
    <row r="829" spans="2:13" ht="12.75">
      <c r="B829" s="24"/>
      <c r="C829" s="158"/>
      <c r="D829" s="159"/>
      <c r="E829" s="17" t="s">
        <v>25</v>
      </c>
      <c r="G829" s="24"/>
      <c r="H829" s="29"/>
      <c r="I829" s="164"/>
      <c r="J829" s="172"/>
      <c r="K829" s="172"/>
      <c r="L829" s="31"/>
      <c r="M829" s="17" t="s">
        <v>25</v>
      </c>
    </row>
    <row r="830" spans="2:13" ht="12.75">
      <c r="B830" s="24"/>
      <c r="C830" s="158"/>
      <c r="D830" s="159"/>
      <c r="E830" s="17" t="s">
        <v>25</v>
      </c>
      <c r="G830" s="24"/>
      <c r="H830" s="29"/>
      <c r="I830" s="164"/>
      <c r="J830" s="172"/>
      <c r="K830" s="172"/>
      <c r="L830" s="31"/>
      <c r="M830" s="17" t="s">
        <v>25</v>
      </c>
    </row>
    <row r="831" spans="2:13" ht="12.75">
      <c r="B831" s="24"/>
      <c r="C831" s="158"/>
      <c r="D831" s="159"/>
      <c r="E831" s="17" t="s">
        <v>25</v>
      </c>
      <c r="G831" s="24"/>
      <c r="H831" s="29"/>
      <c r="I831" s="164"/>
      <c r="J831" s="172"/>
      <c r="K831" s="172"/>
      <c r="L831" s="31"/>
      <c r="M831" s="17" t="s">
        <v>25</v>
      </c>
    </row>
    <row r="832" spans="2:13" ht="12.75">
      <c r="B832" s="24"/>
      <c r="C832" s="158"/>
      <c r="D832" s="159"/>
      <c r="E832" s="17" t="s">
        <v>25</v>
      </c>
      <c r="G832" s="24"/>
      <c r="H832" s="29"/>
      <c r="I832" s="164"/>
      <c r="J832" s="172"/>
      <c r="K832" s="172"/>
      <c r="L832" s="31"/>
      <c r="M832" s="17" t="s">
        <v>25</v>
      </c>
    </row>
    <row r="833" spans="2:13" ht="12.75">
      <c r="B833" s="24"/>
      <c r="C833" s="158"/>
      <c r="D833" s="159"/>
      <c r="E833" s="17" t="s">
        <v>25</v>
      </c>
      <c r="G833" s="24"/>
      <c r="H833" s="29"/>
      <c r="I833" s="164"/>
      <c r="J833" s="172"/>
      <c r="K833" s="172"/>
      <c r="L833" s="31"/>
      <c r="M833" s="17" t="s">
        <v>25</v>
      </c>
    </row>
    <row r="834" spans="2:13" ht="12.75">
      <c r="B834" s="24"/>
      <c r="C834" s="158"/>
      <c r="D834" s="159"/>
      <c r="E834" s="17" t="s">
        <v>25</v>
      </c>
      <c r="G834" s="24"/>
      <c r="H834" s="29"/>
      <c r="I834" s="164"/>
      <c r="J834" s="172"/>
      <c r="K834" s="172"/>
      <c r="L834" s="31"/>
      <c r="M834" s="17" t="s">
        <v>25</v>
      </c>
    </row>
    <row r="835" spans="2:13" ht="12.75">
      <c r="B835" s="24"/>
      <c r="C835" s="158"/>
      <c r="D835" s="159"/>
      <c r="E835" s="17" t="s">
        <v>25</v>
      </c>
      <c r="G835" s="24"/>
      <c r="H835" s="29"/>
      <c r="I835" s="164"/>
      <c r="J835" s="172"/>
      <c r="K835" s="172"/>
      <c r="L835" s="31"/>
      <c r="M835" s="17" t="s">
        <v>25</v>
      </c>
    </row>
    <row r="836" spans="2:13" ht="12.75">
      <c r="B836" s="24"/>
      <c r="C836" s="158"/>
      <c r="D836" s="159"/>
      <c r="E836" s="17" t="s">
        <v>25</v>
      </c>
      <c r="G836" s="24"/>
      <c r="H836" s="29"/>
      <c r="I836" s="164"/>
      <c r="J836" s="172"/>
      <c r="K836" s="172"/>
      <c r="L836" s="31"/>
      <c r="M836" s="17" t="s">
        <v>25</v>
      </c>
    </row>
    <row r="837" spans="2:13" ht="12.75">
      <c r="B837" s="24"/>
      <c r="C837" s="158"/>
      <c r="D837" s="159"/>
      <c r="E837" s="17" t="s">
        <v>25</v>
      </c>
      <c r="G837" s="24"/>
      <c r="H837" s="29"/>
      <c r="I837" s="164"/>
      <c r="J837" s="172"/>
      <c r="K837" s="172"/>
      <c r="L837" s="31"/>
      <c r="M837" s="17" t="s">
        <v>25</v>
      </c>
    </row>
    <row r="838" spans="2:13" ht="12.75">
      <c r="B838" s="24"/>
      <c r="C838" s="158"/>
      <c r="D838" s="159"/>
      <c r="E838" s="17" t="s">
        <v>25</v>
      </c>
      <c r="G838" s="24"/>
      <c r="H838" s="29"/>
      <c r="I838" s="164"/>
      <c r="J838" s="172"/>
      <c r="K838" s="172"/>
      <c r="L838" s="31"/>
      <c r="M838" s="17" t="s">
        <v>25</v>
      </c>
    </row>
    <row r="839" spans="2:13" ht="12.75">
      <c r="B839" s="24"/>
      <c r="C839" s="158"/>
      <c r="D839" s="159"/>
      <c r="E839" s="17" t="s">
        <v>25</v>
      </c>
      <c r="G839" s="24"/>
      <c r="H839" s="29"/>
      <c r="I839" s="164"/>
      <c r="J839" s="172"/>
      <c r="K839" s="172"/>
      <c r="L839" s="31"/>
      <c r="M839" s="17" t="s">
        <v>25</v>
      </c>
    </row>
    <row r="840" spans="2:13" ht="12.75">
      <c r="B840" s="24"/>
      <c r="C840" s="158"/>
      <c r="D840" s="159"/>
      <c r="E840" s="17" t="s">
        <v>25</v>
      </c>
      <c r="G840" s="24"/>
      <c r="H840" s="29"/>
      <c r="I840" s="164"/>
      <c r="J840" s="172"/>
      <c r="K840" s="172"/>
      <c r="L840" s="31"/>
      <c r="M840" s="17" t="s">
        <v>25</v>
      </c>
    </row>
    <row r="841" spans="2:13" ht="12.75">
      <c r="B841" s="24"/>
      <c r="C841" s="158"/>
      <c r="D841" s="159"/>
      <c r="E841" s="17" t="s">
        <v>25</v>
      </c>
      <c r="G841" s="24"/>
      <c r="H841" s="29"/>
      <c r="I841" s="164"/>
      <c r="J841" s="172"/>
      <c r="K841" s="172"/>
      <c r="L841" s="31"/>
      <c r="M841" s="17" t="s">
        <v>25</v>
      </c>
    </row>
    <row r="842" spans="2:13" ht="12.75">
      <c r="B842" s="24"/>
      <c r="C842" s="158"/>
      <c r="D842" s="159"/>
      <c r="E842" s="17" t="s">
        <v>25</v>
      </c>
      <c r="G842" s="24"/>
      <c r="H842" s="29"/>
      <c r="I842" s="164"/>
      <c r="J842" s="172"/>
      <c r="K842" s="172"/>
      <c r="L842" s="31"/>
      <c r="M842" s="17" t="s">
        <v>25</v>
      </c>
    </row>
    <row r="843" spans="2:13" ht="12.75">
      <c r="B843" s="24"/>
      <c r="C843" s="158"/>
      <c r="D843" s="159"/>
      <c r="E843" s="17" t="s">
        <v>25</v>
      </c>
      <c r="G843" s="24"/>
      <c r="H843" s="29"/>
      <c r="I843" s="164"/>
      <c r="J843" s="172"/>
      <c r="K843" s="172"/>
      <c r="L843" s="31"/>
      <c r="M843" s="17" t="s">
        <v>25</v>
      </c>
    </row>
    <row r="844" spans="2:13" ht="12.75">
      <c r="B844" s="24"/>
      <c r="C844" s="158"/>
      <c r="D844" s="159"/>
      <c r="E844" s="17" t="s">
        <v>25</v>
      </c>
      <c r="G844" s="24"/>
      <c r="H844" s="29"/>
      <c r="I844" s="164"/>
      <c r="J844" s="172"/>
      <c r="K844" s="172"/>
      <c r="L844" s="31"/>
      <c r="M844" s="17" t="s">
        <v>25</v>
      </c>
    </row>
    <row r="845" spans="2:13" ht="12.75">
      <c r="B845" s="24"/>
      <c r="C845" s="158"/>
      <c r="D845" s="159"/>
      <c r="E845" s="17" t="s">
        <v>25</v>
      </c>
      <c r="G845" s="24"/>
      <c r="H845" s="29"/>
      <c r="I845" s="164"/>
      <c r="J845" s="172"/>
      <c r="K845" s="172"/>
      <c r="L845" s="31"/>
      <c r="M845" s="17" t="s">
        <v>25</v>
      </c>
    </row>
    <row r="846" spans="2:13" ht="12.75">
      <c r="B846" s="24"/>
      <c r="C846" s="158"/>
      <c r="D846" s="159"/>
      <c r="E846" s="17" t="s">
        <v>25</v>
      </c>
      <c r="G846" s="24"/>
      <c r="H846" s="29"/>
      <c r="I846" s="164"/>
      <c r="J846" s="172"/>
      <c r="K846" s="172"/>
      <c r="L846" s="31"/>
      <c r="M846" s="17" t="s">
        <v>25</v>
      </c>
    </row>
    <row r="847" spans="2:13" ht="12.75">
      <c r="B847" s="24"/>
      <c r="C847" s="158"/>
      <c r="D847" s="159"/>
      <c r="E847" s="17" t="s">
        <v>25</v>
      </c>
      <c r="G847" s="24"/>
      <c r="H847" s="29"/>
      <c r="I847" s="164"/>
      <c r="J847" s="172"/>
      <c r="K847" s="172"/>
      <c r="L847" s="31"/>
      <c r="M847" s="17" t="s">
        <v>25</v>
      </c>
    </row>
    <row r="848" spans="2:13" ht="12.75">
      <c r="B848" s="24"/>
      <c r="C848" s="158"/>
      <c r="D848" s="159"/>
      <c r="E848" s="17" t="s">
        <v>25</v>
      </c>
      <c r="G848" s="24"/>
      <c r="H848" s="29"/>
      <c r="I848" s="164"/>
      <c r="J848" s="172"/>
      <c r="K848" s="172"/>
      <c r="L848" s="31"/>
      <c r="M848" s="17" t="s">
        <v>25</v>
      </c>
    </row>
    <row r="849" spans="2:13" ht="12.75">
      <c r="B849" s="24"/>
      <c r="C849" s="158"/>
      <c r="D849" s="159"/>
      <c r="E849" s="17" t="s">
        <v>25</v>
      </c>
      <c r="G849" s="24"/>
      <c r="H849" s="29"/>
      <c r="I849" s="164"/>
      <c r="J849" s="172"/>
      <c r="K849" s="172"/>
      <c r="L849" s="31"/>
      <c r="M849" s="17" t="s">
        <v>25</v>
      </c>
    </row>
    <row r="850" spans="2:13" ht="12.75">
      <c r="B850" s="24"/>
      <c r="C850" s="158"/>
      <c r="D850" s="159"/>
      <c r="E850" s="17" t="s">
        <v>25</v>
      </c>
      <c r="G850" s="24"/>
      <c r="H850" s="29"/>
      <c r="I850" s="164"/>
      <c r="J850" s="172"/>
      <c r="K850" s="172"/>
      <c r="L850" s="31"/>
      <c r="M850" s="17" t="s">
        <v>25</v>
      </c>
    </row>
    <row r="851" spans="2:13" ht="12.75">
      <c r="B851" s="24"/>
      <c r="C851" s="158"/>
      <c r="D851" s="159"/>
      <c r="E851" s="17" t="s">
        <v>25</v>
      </c>
      <c r="G851" s="24"/>
      <c r="H851" s="29"/>
      <c r="I851" s="164"/>
      <c r="J851" s="172"/>
      <c r="K851" s="172"/>
      <c r="L851" s="31"/>
      <c r="M851" s="17" t="s">
        <v>25</v>
      </c>
    </row>
    <row r="852" spans="2:13" ht="12.75">
      <c r="B852" s="24"/>
      <c r="C852" s="158"/>
      <c r="D852" s="159"/>
      <c r="E852" s="17" t="s">
        <v>25</v>
      </c>
      <c r="G852" s="24"/>
      <c r="H852" s="29"/>
      <c r="I852" s="164"/>
      <c r="J852" s="172"/>
      <c r="K852" s="172"/>
      <c r="L852" s="31"/>
      <c r="M852" s="17" t="s">
        <v>25</v>
      </c>
    </row>
    <row r="853" spans="2:13" ht="12.75">
      <c r="B853" s="24"/>
      <c r="C853" s="158"/>
      <c r="D853" s="159"/>
      <c r="E853" s="17" t="s">
        <v>25</v>
      </c>
      <c r="G853" s="24"/>
      <c r="H853" s="29"/>
      <c r="I853" s="164"/>
      <c r="J853" s="172"/>
      <c r="K853" s="172"/>
      <c r="L853" s="31"/>
      <c r="M853" s="17" t="s">
        <v>25</v>
      </c>
    </row>
    <row r="854" spans="2:13" ht="12.75">
      <c r="B854" s="24"/>
      <c r="C854" s="158"/>
      <c r="D854" s="159"/>
      <c r="E854" s="17" t="s">
        <v>25</v>
      </c>
      <c r="G854" s="24"/>
      <c r="H854" s="29"/>
      <c r="I854" s="164"/>
      <c r="J854" s="172"/>
      <c r="K854" s="172"/>
      <c r="L854" s="31"/>
      <c r="M854" s="17" t="s">
        <v>25</v>
      </c>
    </row>
    <row r="855" spans="2:13" ht="12.75">
      <c r="B855" s="24"/>
      <c r="C855" s="158"/>
      <c r="D855" s="159"/>
      <c r="E855" s="17" t="s">
        <v>25</v>
      </c>
      <c r="G855" s="24"/>
      <c r="H855" s="29"/>
      <c r="I855" s="164"/>
      <c r="J855" s="172"/>
      <c r="K855" s="172"/>
      <c r="L855" s="31"/>
      <c r="M855" s="17" t="s">
        <v>25</v>
      </c>
    </row>
    <row r="856" spans="2:13" ht="12.75">
      <c r="B856" s="24"/>
      <c r="C856" s="158"/>
      <c r="D856" s="159"/>
      <c r="E856" s="17" t="s">
        <v>25</v>
      </c>
      <c r="G856" s="24"/>
      <c r="H856" s="29"/>
      <c r="I856" s="164"/>
      <c r="J856" s="172"/>
      <c r="K856" s="172"/>
      <c r="L856" s="31"/>
      <c r="M856" s="17" t="s">
        <v>25</v>
      </c>
    </row>
    <row r="857" spans="2:13" ht="12.75">
      <c r="B857" s="24"/>
      <c r="C857" s="158"/>
      <c r="D857" s="159"/>
      <c r="E857" s="17" t="s">
        <v>25</v>
      </c>
      <c r="G857" s="24"/>
      <c r="H857" s="29"/>
      <c r="I857" s="164"/>
      <c r="J857" s="172"/>
      <c r="K857" s="172"/>
      <c r="L857" s="31"/>
      <c r="M857" s="17" t="s">
        <v>25</v>
      </c>
    </row>
    <row r="858" spans="2:13" ht="12.75">
      <c r="B858" s="24"/>
      <c r="C858" s="158"/>
      <c r="D858" s="159"/>
      <c r="E858" s="17" t="s">
        <v>25</v>
      </c>
      <c r="G858" s="24"/>
      <c r="H858" s="29"/>
      <c r="I858" s="164"/>
      <c r="J858" s="172"/>
      <c r="K858" s="172"/>
      <c r="L858" s="31"/>
      <c r="M858" s="17" t="s">
        <v>25</v>
      </c>
    </row>
    <row r="859" spans="2:13" ht="12.75">
      <c r="B859" s="24"/>
      <c r="C859" s="158"/>
      <c r="D859" s="159"/>
      <c r="E859" s="17" t="s">
        <v>25</v>
      </c>
      <c r="G859" s="24"/>
      <c r="H859" s="29"/>
      <c r="I859" s="164"/>
      <c r="J859" s="172"/>
      <c r="K859" s="172"/>
      <c r="L859" s="31"/>
      <c r="M859" s="17" t="s">
        <v>25</v>
      </c>
    </row>
    <row r="860" spans="2:13" ht="12.75">
      <c r="B860" s="24"/>
      <c r="C860" s="158"/>
      <c r="D860" s="159"/>
      <c r="E860" s="17" t="s">
        <v>25</v>
      </c>
      <c r="G860" s="24"/>
      <c r="H860" s="29"/>
      <c r="I860" s="164"/>
      <c r="J860" s="172"/>
      <c r="K860" s="172"/>
      <c r="L860" s="31"/>
      <c r="M860" s="17" t="s">
        <v>25</v>
      </c>
    </row>
    <row r="861" spans="2:13" ht="12.75">
      <c r="B861" s="24"/>
      <c r="C861" s="158"/>
      <c r="D861" s="159"/>
      <c r="E861" s="17" t="s">
        <v>25</v>
      </c>
      <c r="G861" s="24"/>
      <c r="H861" s="29"/>
      <c r="I861" s="164"/>
      <c r="J861" s="172"/>
      <c r="K861" s="172"/>
      <c r="L861" s="31"/>
      <c r="M861" s="17" t="s">
        <v>25</v>
      </c>
    </row>
    <row r="862" spans="2:13" ht="12.75">
      <c r="B862" s="24"/>
      <c r="C862" s="158"/>
      <c r="D862" s="159"/>
      <c r="E862" s="17" t="s">
        <v>25</v>
      </c>
      <c r="G862" s="24"/>
      <c r="H862" s="29"/>
      <c r="I862" s="164"/>
      <c r="J862" s="172"/>
      <c r="K862" s="172"/>
      <c r="L862" s="31"/>
      <c r="M862" s="17" t="s">
        <v>25</v>
      </c>
    </row>
    <row r="863" spans="2:13" ht="12.75">
      <c r="B863" s="24"/>
      <c r="C863" s="158"/>
      <c r="D863" s="159"/>
      <c r="E863" s="17" t="s">
        <v>25</v>
      </c>
      <c r="G863" s="24"/>
      <c r="H863" s="29"/>
      <c r="I863" s="164"/>
      <c r="J863" s="172"/>
      <c r="K863" s="172"/>
      <c r="L863" s="31"/>
      <c r="M863" s="17" t="s">
        <v>25</v>
      </c>
    </row>
    <row r="864" spans="2:13" ht="12.75">
      <c r="B864" s="24"/>
      <c r="C864" s="158"/>
      <c r="D864" s="159"/>
      <c r="E864" s="17" t="s">
        <v>25</v>
      </c>
      <c r="G864" s="24"/>
      <c r="H864" s="29"/>
      <c r="I864" s="164"/>
      <c r="J864" s="172"/>
      <c r="K864" s="172"/>
      <c r="L864" s="31"/>
      <c r="M864" s="17" t="s">
        <v>25</v>
      </c>
    </row>
    <row r="865" spans="2:13" ht="12.75">
      <c r="B865" s="24"/>
      <c r="C865" s="158"/>
      <c r="D865" s="159"/>
      <c r="E865" s="17" t="s">
        <v>25</v>
      </c>
      <c r="G865" s="24"/>
      <c r="H865" s="29"/>
      <c r="I865" s="164"/>
      <c r="J865" s="172"/>
      <c r="K865" s="172"/>
      <c r="L865" s="31"/>
      <c r="M865" s="17" t="s">
        <v>25</v>
      </c>
    </row>
    <row r="866" spans="2:13" ht="12.75">
      <c r="B866" s="24"/>
      <c r="C866" s="158"/>
      <c r="D866" s="159"/>
      <c r="E866" s="17" t="s">
        <v>25</v>
      </c>
      <c r="G866" s="24"/>
      <c r="H866" s="29"/>
      <c r="I866" s="164"/>
      <c r="J866" s="172"/>
      <c r="K866" s="172"/>
      <c r="L866" s="31"/>
      <c r="M866" s="17" t="s">
        <v>25</v>
      </c>
    </row>
    <row r="867" spans="2:13" ht="12.75">
      <c r="B867" s="24"/>
      <c r="C867" s="158"/>
      <c r="D867" s="159"/>
      <c r="E867" s="17" t="s">
        <v>25</v>
      </c>
      <c r="G867" s="24"/>
      <c r="H867" s="29"/>
      <c r="I867" s="164"/>
      <c r="J867" s="172"/>
      <c r="K867" s="172"/>
      <c r="L867" s="31"/>
      <c r="M867" s="17" t="s">
        <v>25</v>
      </c>
    </row>
    <row r="868" spans="2:13" ht="12.75">
      <c r="B868" s="24"/>
      <c r="C868" s="158"/>
      <c r="D868" s="159"/>
      <c r="E868" s="17" t="s">
        <v>25</v>
      </c>
      <c r="G868" s="24"/>
      <c r="H868" s="29"/>
      <c r="I868" s="164"/>
      <c r="J868" s="172"/>
      <c r="K868" s="172"/>
      <c r="L868" s="31"/>
      <c r="M868" s="17" t="s">
        <v>25</v>
      </c>
    </row>
    <row r="869" spans="2:13" ht="12.75">
      <c r="B869" s="24"/>
      <c r="C869" s="158"/>
      <c r="D869" s="159"/>
      <c r="E869" s="17" t="s">
        <v>25</v>
      </c>
      <c r="G869" s="24"/>
      <c r="H869" s="29"/>
      <c r="I869" s="164"/>
      <c r="J869" s="172"/>
      <c r="K869" s="172"/>
      <c r="L869" s="31"/>
      <c r="M869" s="17" t="s">
        <v>25</v>
      </c>
    </row>
    <row r="870" spans="2:13" ht="12.75">
      <c r="B870" s="24"/>
      <c r="C870" s="158"/>
      <c r="D870" s="159"/>
      <c r="E870" s="17" t="s">
        <v>25</v>
      </c>
      <c r="G870" s="24"/>
      <c r="H870" s="29"/>
      <c r="I870" s="164"/>
      <c r="J870" s="172"/>
      <c r="K870" s="172"/>
      <c r="L870" s="31"/>
      <c r="M870" s="17" t="s">
        <v>25</v>
      </c>
    </row>
    <row r="871" spans="2:13" ht="12.75">
      <c r="B871" s="24"/>
      <c r="C871" s="158"/>
      <c r="D871" s="159"/>
      <c r="E871" s="17" t="s">
        <v>25</v>
      </c>
      <c r="G871" s="24"/>
      <c r="H871" s="29"/>
      <c r="I871" s="164"/>
      <c r="J871" s="172"/>
      <c r="K871" s="172"/>
      <c r="L871" s="31"/>
      <c r="M871" s="17" t="s">
        <v>25</v>
      </c>
    </row>
    <row r="872" spans="2:13" ht="12.75">
      <c r="B872" s="24"/>
      <c r="C872" s="158"/>
      <c r="D872" s="159"/>
      <c r="E872" s="17" t="s">
        <v>25</v>
      </c>
      <c r="G872" s="24"/>
      <c r="H872" s="29"/>
      <c r="I872" s="164"/>
      <c r="J872" s="172"/>
      <c r="K872" s="172"/>
      <c r="L872" s="31"/>
      <c r="M872" s="17" t="s">
        <v>25</v>
      </c>
    </row>
    <row r="873" spans="2:13" ht="12.75">
      <c r="B873" s="24"/>
      <c r="C873" s="158"/>
      <c r="D873" s="159"/>
      <c r="E873" s="17" t="s">
        <v>25</v>
      </c>
      <c r="G873" s="24"/>
      <c r="H873" s="29"/>
      <c r="I873" s="164"/>
      <c r="J873" s="172"/>
      <c r="K873" s="172"/>
      <c r="L873" s="31"/>
      <c r="M873" s="17" t="s">
        <v>25</v>
      </c>
    </row>
    <row r="874" spans="2:13" ht="12.75">
      <c r="B874" s="24"/>
      <c r="C874" s="158"/>
      <c r="D874" s="159"/>
      <c r="E874" s="17" t="s">
        <v>25</v>
      </c>
      <c r="G874" s="24"/>
      <c r="H874" s="29"/>
      <c r="I874" s="164"/>
      <c r="J874" s="172"/>
      <c r="K874" s="172"/>
      <c r="L874" s="31"/>
      <c r="M874" s="17" t="s">
        <v>25</v>
      </c>
    </row>
    <row r="875" spans="2:13" ht="12.75">
      <c r="B875" s="24"/>
      <c r="C875" s="158"/>
      <c r="D875" s="159"/>
      <c r="E875" s="17" t="s">
        <v>25</v>
      </c>
      <c r="G875" s="24"/>
      <c r="H875" s="29"/>
      <c r="I875" s="164"/>
      <c r="J875" s="172"/>
      <c r="K875" s="172"/>
      <c r="L875" s="31"/>
      <c r="M875" s="17" t="s">
        <v>25</v>
      </c>
    </row>
    <row r="876" spans="2:13" ht="12.75">
      <c r="B876" s="24"/>
      <c r="C876" s="158"/>
      <c r="D876" s="159"/>
      <c r="E876" s="17" t="s">
        <v>25</v>
      </c>
      <c r="G876" s="24"/>
      <c r="H876" s="29"/>
      <c r="I876" s="164"/>
      <c r="J876" s="172"/>
      <c r="K876" s="172"/>
      <c r="L876" s="31"/>
      <c r="M876" s="17" t="s">
        <v>25</v>
      </c>
    </row>
    <row r="877" spans="2:13" ht="12.75">
      <c r="B877" s="24"/>
      <c r="C877" s="158"/>
      <c r="D877" s="159"/>
      <c r="E877" s="17" t="s">
        <v>25</v>
      </c>
      <c r="G877" s="24"/>
      <c r="H877" s="29"/>
      <c r="I877" s="164"/>
      <c r="J877" s="172"/>
      <c r="K877" s="172"/>
      <c r="L877" s="31"/>
      <c r="M877" s="17" t="s">
        <v>25</v>
      </c>
    </row>
    <row r="878" spans="2:13" ht="12.75">
      <c r="B878" s="24"/>
      <c r="C878" s="158"/>
      <c r="D878" s="159"/>
      <c r="E878" s="17" t="s">
        <v>25</v>
      </c>
      <c r="G878" s="24"/>
      <c r="H878" s="29"/>
      <c r="I878" s="164"/>
      <c r="J878" s="172"/>
      <c r="K878" s="172"/>
      <c r="L878" s="31"/>
      <c r="M878" s="17" t="s">
        <v>25</v>
      </c>
    </row>
    <row r="879" spans="2:13" ht="12.75">
      <c r="B879" s="24"/>
      <c r="C879" s="158"/>
      <c r="D879" s="159"/>
      <c r="E879" s="17" t="s">
        <v>25</v>
      </c>
      <c r="G879" s="24"/>
      <c r="H879" s="29"/>
      <c r="I879" s="164"/>
      <c r="J879" s="172"/>
      <c r="K879" s="172"/>
      <c r="L879" s="31"/>
      <c r="M879" s="17" t="s">
        <v>25</v>
      </c>
    </row>
    <row r="880" spans="2:13" ht="12.75">
      <c r="B880" s="24"/>
      <c r="C880" s="158"/>
      <c r="D880" s="159"/>
      <c r="E880" s="17" t="s">
        <v>25</v>
      </c>
      <c r="G880" s="24"/>
      <c r="H880" s="29"/>
      <c r="I880" s="164"/>
      <c r="J880" s="172"/>
      <c r="K880" s="172"/>
      <c r="L880" s="31"/>
      <c r="M880" s="17" t="s">
        <v>25</v>
      </c>
    </row>
    <row r="881" spans="2:13" ht="12.75">
      <c r="B881" s="24"/>
      <c r="C881" s="158"/>
      <c r="D881" s="159"/>
      <c r="E881" s="17" t="s">
        <v>25</v>
      </c>
      <c r="G881" s="24"/>
      <c r="H881" s="29"/>
      <c r="I881" s="164"/>
      <c r="J881" s="172"/>
      <c r="K881" s="172"/>
      <c r="L881" s="31"/>
      <c r="M881" s="17" t="s">
        <v>25</v>
      </c>
    </row>
    <row r="882" spans="2:13" ht="12.75">
      <c r="B882" s="24"/>
      <c r="C882" s="158"/>
      <c r="D882" s="159"/>
      <c r="E882" s="17" t="s">
        <v>25</v>
      </c>
      <c r="G882" s="24"/>
      <c r="H882" s="29"/>
      <c r="I882" s="164"/>
      <c r="J882" s="172"/>
      <c r="K882" s="172"/>
      <c r="L882" s="31"/>
      <c r="M882" s="17" t="s">
        <v>25</v>
      </c>
    </row>
    <row r="883" spans="2:13" ht="12.75">
      <c r="B883" s="24"/>
      <c r="C883" s="158"/>
      <c r="D883" s="159"/>
      <c r="E883" s="17" t="s">
        <v>25</v>
      </c>
      <c r="G883" s="24"/>
      <c r="H883" s="29"/>
      <c r="I883" s="164"/>
      <c r="J883" s="172"/>
      <c r="K883" s="172"/>
      <c r="L883" s="31"/>
      <c r="M883" s="17" t="s">
        <v>25</v>
      </c>
    </row>
    <row r="884" spans="2:13" ht="12.75">
      <c r="B884" s="24"/>
      <c r="C884" s="158"/>
      <c r="D884" s="159"/>
      <c r="E884" s="17" t="s">
        <v>25</v>
      </c>
      <c r="G884" s="24"/>
      <c r="H884" s="29"/>
      <c r="I884" s="164"/>
      <c r="J884" s="172"/>
      <c r="K884" s="172"/>
      <c r="L884" s="31"/>
      <c r="M884" s="17" t="s">
        <v>25</v>
      </c>
    </row>
    <row r="885" spans="2:13" ht="12.75">
      <c r="B885" s="24"/>
      <c r="C885" s="158"/>
      <c r="D885" s="159"/>
      <c r="E885" s="17" t="s">
        <v>25</v>
      </c>
      <c r="G885" s="24"/>
      <c r="H885" s="29"/>
      <c r="I885" s="164"/>
      <c r="J885" s="172"/>
      <c r="K885" s="172"/>
      <c r="L885" s="31"/>
      <c r="M885" s="17" t="s">
        <v>25</v>
      </c>
    </row>
    <row r="886" spans="2:13" ht="12.75">
      <c r="B886" s="24"/>
      <c r="C886" s="158"/>
      <c r="D886" s="159"/>
      <c r="E886" s="17" t="s">
        <v>25</v>
      </c>
      <c r="G886" s="24"/>
      <c r="H886" s="29"/>
      <c r="I886" s="164"/>
      <c r="J886" s="172"/>
      <c r="K886" s="172"/>
      <c r="L886" s="31"/>
      <c r="M886" s="17" t="s">
        <v>25</v>
      </c>
    </row>
    <row r="887" spans="2:13" ht="12.75">
      <c r="B887" s="24"/>
      <c r="C887" s="158"/>
      <c r="D887" s="159"/>
      <c r="E887" s="17" t="s">
        <v>25</v>
      </c>
      <c r="G887" s="24"/>
      <c r="H887" s="29"/>
      <c r="I887" s="164"/>
      <c r="J887" s="172"/>
      <c r="K887" s="172"/>
      <c r="L887" s="31"/>
      <c r="M887" s="17" t="s">
        <v>25</v>
      </c>
    </row>
    <row r="888" spans="2:13" ht="12.75">
      <c r="B888" s="24"/>
      <c r="C888" s="158"/>
      <c r="D888" s="159"/>
      <c r="E888" s="17" t="s">
        <v>25</v>
      </c>
      <c r="G888" s="24"/>
      <c r="H888" s="29"/>
      <c r="I888" s="164"/>
      <c r="J888" s="172"/>
      <c r="K888" s="172"/>
      <c r="L888" s="31"/>
      <c r="M888" s="17" t="s">
        <v>25</v>
      </c>
    </row>
    <row r="889" spans="2:13" ht="12.75">
      <c r="B889" s="24"/>
      <c r="C889" s="158"/>
      <c r="D889" s="159"/>
      <c r="E889" s="17" t="s">
        <v>25</v>
      </c>
      <c r="G889" s="24"/>
      <c r="H889" s="29"/>
      <c r="I889" s="164"/>
      <c r="J889" s="172"/>
      <c r="K889" s="172"/>
      <c r="L889" s="31"/>
      <c r="M889" s="17" t="s">
        <v>25</v>
      </c>
    </row>
    <row r="890" spans="2:13" ht="12.75">
      <c r="B890" s="24"/>
      <c r="C890" s="158"/>
      <c r="D890" s="159"/>
      <c r="E890" s="17" t="s">
        <v>25</v>
      </c>
      <c r="G890" s="24"/>
      <c r="H890" s="29"/>
      <c r="I890" s="164"/>
      <c r="J890" s="172"/>
      <c r="K890" s="172"/>
      <c r="L890" s="31"/>
      <c r="M890" s="17" t="s">
        <v>25</v>
      </c>
    </row>
    <row r="891" spans="2:13" ht="12.75">
      <c r="B891" s="24"/>
      <c r="C891" s="158"/>
      <c r="D891" s="159"/>
      <c r="E891" s="17" t="s">
        <v>25</v>
      </c>
      <c r="G891" s="24"/>
      <c r="H891" s="29"/>
      <c r="I891" s="164"/>
      <c r="J891" s="172"/>
      <c r="K891" s="172"/>
      <c r="L891" s="31"/>
      <c r="M891" s="17" t="s">
        <v>25</v>
      </c>
    </row>
    <row r="892" spans="2:13" ht="12.75">
      <c r="B892" s="24"/>
      <c r="C892" s="158"/>
      <c r="D892" s="159"/>
      <c r="E892" s="17" t="s">
        <v>25</v>
      </c>
      <c r="G892" s="24"/>
      <c r="H892" s="29"/>
      <c r="I892" s="164"/>
      <c r="J892" s="172"/>
      <c r="K892" s="172"/>
      <c r="L892" s="31"/>
      <c r="M892" s="17" t="s">
        <v>25</v>
      </c>
    </row>
    <row r="893" spans="2:13" ht="12.75">
      <c r="B893" s="24"/>
      <c r="C893" s="158"/>
      <c r="D893" s="159"/>
      <c r="E893" s="17" t="s">
        <v>25</v>
      </c>
      <c r="G893" s="24"/>
      <c r="H893" s="29"/>
      <c r="I893" s="164"/>
      <c r="J893" s="172"/>
      <c r="K893" s="172"/>
      <c r="L893" s="31"/>
      <c r="M893" s="17" t="s">
        <v>25</v>
      </c>
    </row>
    <row r="894" spans="2:13" ht="12.75">
      <c r="B894" s="24"/>
      <c r="C894" s="158"/>
      <c r="D894" s="159"/>
      <c r="E894" s="17" t="s">
        <v>25</v>
      </c>
      <c r="G894" s="24"/>
      <c r="H894" s="29"/>
      <c r="I894" s="164"/>
      <c r="J894" s="172"/>
      <c r="K894" s="172"/>
      <c r="L894" s="31"/>
      <c r="M894" s="17" t="s">
        <v>25</v>
      </c>
    </row>
    <row r="895" spans="2:13" ht="12.75">
      <c r="B895" s="24"/>
      <c r="C895" s="158"/>
      <c r="D895" s="159"/>
      <c r="E895" s="17" t="s">
        <v>25</v>
      </c>
      <c r="G895" s="24"/>
      <c r="H895" s="29"/>
      <c r="I895" s="164"/>
      <c r="J895" s="172"/>
      <c r="K895" s="172"/>
      <c r="L895" s="31"/>
      <c r="M895" s="17" t="s">
        <v>25</v>
      </c>
    </row>
    <row r="896" spans="2:13" ht="12.75">
      <c r="B896" s="24"/>
      <c r="C896" s="158"/>
      <c r="D896" s="159"/>
      <c r="E896" s="17" t="s">
        <v>25</v>
      </c>
      <c r="G896" s="24"/>
      <c r="H896" s="29"/>
      <c r="I896" s="164"/>
      <c r="J896" s="172"/>
      <c r="K896" s="172"/>
      <c r="L896" s="31"/>
      <c r="M896" s="17" t="s">
        <v>25</v>
      </c>
    </row>
    <row r="897" spans="2:13" ht="12.75">
      <c r="B897" s="24"/>
      <c r="C897" s="158"/>
      <c r="D897" s="159"/>
      <c r="E897" s="17" t="s">
        <v>25</v>
      </c>
      <c r="G897" s="24"/>
      <c r="H897" s="29"/>
      <c r="I897" s="164"/>
      <c r="J897" s="172"/>
      <c r="K897" s="172"/>
      <c r="L897" s="31"/>
      <c r="M897" s="17" t="s">
        <v>25</v>
      </c>
    </row>
    <row r="898" spans="2:13" ht="12.75">
      <c r="B898" s="24"/>
      <c r="C898" s="158"/>
      <c r="D898" s="159"/>
      <c r="E898" s="17" t="s">
        <v>25</v>
      </c>
      <c r="G898" s="24"/>
      <c r="H898" s="29"/>
      <c r="I898" s="164"/>
      <c r="J898" s="172"/>
      <c r="K898" s="172"/>
      <c r="L898" s="31"/>
      <c r="M898" s="17" t="s">
        <v>25</v>
      </c>
    </row>
    <row r="899" spans="2:13" ht="12.75">
      <c r="B899" s="24"/>
      <c r="C899" s="158"/>
      <c r="D899" s="159"/>
      <c r="E899" s="17" t="s">
        <v>25</v>
      </c>
      <c r="G899" s="24"/>
      <c r="H899" s="29"/>
      <c r="I899" s="164"/>
      <c r="J899" s="172"/>
      <c r="K899" s="172"/>
      <c r="L899" s="31"/>
      <c r="M899" s="17" t="s">
        <v>25</v>
      </c>
    </row>
    <row r="900" spans="2:13" ht="12.75">
      <c r="B900" s="24"/>
      <c r="C900" s="158"/>
      <c r="D900" s="159"/>
      <c r="E900" s="17" t="s">
        <v>25</v>
      </c>
      <c r="G900" s="24"/>
      <c r="H900" s="29"/>
      <c r="I900" s="164"/>
      <c r="J900" s="172"/>
      <c r="K900" s="172"/>
      <c r="L900" s="31"/>
      <c r="M900" s="17" t="s">
        <v>25</v>
      </c>
    </row>
    <row r="901" spans="2:13" ht="12.75">
      <c r="B901" s="24"/>
      <c r="C901" s="158"/>
      <c r="D901" s="159"/>
      <c r="E901" s="17" t="s">
        <v>25</v>
      </c>
      <c r="G901" s="24"/>
      <c r="H901" s="29"/>
      <c r="I901" s="164"/>
      <c r="J901" s="172"/>
      <c r="K901" s="172"/>
      <c r="L901" s="31"/>
      <c r="M901" s="17" t="s">
        <v>25</v>
      </c>
    </row>
    <row r="902" spans="2:13" ht="12.75">
      <c r="B902" s="24"/>
      <c r="C902" s="158"/>
      <c r="D902" s="159"/>
      <c r="E902" s="17" t="s">
        <v>25</v>
      </c>
      <c r="G902" s="24"/>
      <c r="H902" s="29"/>
      <c r="I902" s="164"/>
      <c r="J902" s="172"/>
      <c r="K902" s="172"/>
      <c r="L902" s="31"/>
      <c r="M902" s="17" t="s">
        <v>25</v>
      </c>
    </row>
    <row r="903" spans="2:13" ht="12.75">
      <c r="B903" s="24"/>
      <c r="C903" s="158"/>
      <c r="D903" s="159"/>
      <c r="E903" s="17" t="s">
        <v>25</v>
      </c>
      <c r="G903" s="24"/>
      <c r="H903" s="29"/>
      <c r="I903" s="164"/>
      <c r="J903" s="172"/>
      <c r="K903" s="172"/>
      <c r="L903" s="31"/>
      <c r="M903" s="17" t="s">
        <v>25</v>
      </c>
    </row>
    <row r="904" spans="2:13" ht="12.75">
      <c r="B904" s="24"/>
      <c r="C904" s="158"/>
      <c r="D904" s="159"/>
      <c r="E904" s="17" t="s">
        <v>25</v>
      </c>
      <c r="G904" s="24"/>
      <c r="H904" s="29"/>
      <c r="I904" s="164"/>
      <c r="J904" s="172"/>
      <c r="K904" s="172"/>
      <c r="L904" s="31"/>
      <c r="M904" s="17" t="s">
        <v>25</v>
      </c>
    </row>
    <row r="905" spans="2:13" ht="12.75">
      <c r="B905" s="24"/>
      <c r="C905" s="158"/>
      <c r="D905" s="159"/>
      <c r="E905" s="17" t="s">
        <v>25</v>
      </c>
      <c r="G905" s="24"/>
      <c r="H905" s="29"/>
      <c r="I905" s="164"/>
      <c r="J905" s="172"/>
      <c r="K905" s="172"/>
      <c r="L905" s="31"/>
      <c r="M905" s="17" t="s">
        <v>25</v>
      </c>
    </row>
    <row r="906" spans="2:13" ht="12.75">
      <c r="B906" s="24"/>
      <c r="C906" s="158"/>
      <c r="D906" s="159"/>
      <c r="E906" s="17" t="s">
        <v>25</v>
      </c>
      <c r="G906" s="24"/>
      <c r="H906" s="29"/>
      <c r="I906" s="164"/>
      <c r="J906" s="172"/>
      <c r="K906" s="172"/>
      <c r="L906" s="31"/>
      <c r="M906" s="17" t="s">
        <v>25</v>
      </c>
    </row>
    <row r="907" spans="2:13" ht="12.75">
      <c r="B907" s="24"/>
      <c r="C907" s="158"/>
      <c r="D907" s="159"/>
      <c r="E907" s="17" t="s">
        <v>25</v>
      </c>
      <c r="G907" s="24"/>
      <c r="H907" s="29"/>
      <c r="I907" s="164"/>
      <c r="J907" s="172"/>
      <c r="K907" s="172"/>
      <c r="L907" s="31"/>
      <c r="M907" s="17" t="s">
        <v>25</v>
      </c>
    </row>
    <row r="908" spans="2:13" ht="12.75">
      <c r="B908" s="24"/>
      <c r="C908" s="158"/>
      <c r="D908" s="159"/>
      <c r="E908" s="17" t="s">
        <v>25</v>
      </c>
      <c r="G908" s="24"/>
      <c r="H908" s="29"/>
      <c r="I908" s="164"/>
      <c r="J908" s="172"/>
      <c r="K908" s="172"/>
      <c r="L908" s="31"/>
      <c r="M908" s="17" t="s">
        <v>25</v>
      </c>
    </row>
    <row r="909" spans="2:13" ht="12.75">
      <c r="B909" s="24"/>
      <c r="C909" s="158"/>
      <c r="D909" s="159"/>
      <c r="E909" s="17" t="s">
        <v>25</v>
      </c>
      <c r="G909" s="24"/>
      <c r="H909" s="29"/>
      <c r="I909" s="164"/>
      <c r="J909" s="172"/>
      <c r="K909" s="172"/>
      <c r="L909" s="31"/>
      <c r="M909" s="17" t="s">
        <v>25</v>
      </c>
    </row>
    <row r="910" spans="2:13" ht="12.75">
      <c r="B910" s="24"/>
      <c r="C910" s="158"/>
      <c r="D910" s="159"/>
      <c r="E910" s="17" t="s">
        <v>25</v>
      </c>
      <c r="G910" s="24"/>
      <c r="H910" s="29"/>
      <c r="I910" s="164"/>
      <c r="J910" s="172"/>
      <c r="K910" s="172"/>
      <c r="L910" s="31"/>
      <c r="M910" s="17" t="s">
        <v>25</v>
      </c>
    </row>
    <row r="911" spans="2:13" ht="12.75">
      <c r="B911" s="24"/>
      <c r="C911" s="158"/>
      <c r="D911" s="159"/>
      <c r="E911" s="17" t="s">
        <v>25</v>
      </c>
      <c r="G911" s="24"/>
      <c r="H911" s="29"/>
      <c r="I911" s="164"/>
      <c r="J911" s="172"/>
      <c r="K911" s="172"/>
      <c r="L911" s="31"/>
      <c r="M911" s="17" t="s">
        <v>25</v>
      </c>
    </row>
    <row r="912" spans="2:13" ht="12.75">
      <c r="B912" s="24"/>
      <c r="C912" s="158"/>
      <c r="D912" s="159"/>
      <c r="E912" s="17" t="s">
        <v>25</v>
      </c>
      <c r="G912" s="24"/>
      <c r="H912" s="29"/>
      <c r="I912" s="164"/>
      <c r="J912" s="172"/>
      <c r="K912" s="172"/>
      <c r="L912" s="31"/>
      <c r="M912" s="17" t="s">
        <v>25</v>
      </c>
    </row>
    <row r="913" spans="2:13" ht="12.75">
      <c r="B913" s="24"/>
      <c r="C913" s="158"/>
      <c r="D913" s="159"/>
      <c r="E913" s="17" t="s">
        <v>25</v>
      </c>
      <c r="G913" s="24"/>
      <c r="H913" s="29"/>
      <c r="I913" s="164"/>
      <c r="J913" s="172"/>
      <c r="K913" s="172"/>
      <c r="L913" s="31"/>
      <c r="M913" s="17" t="s">
        <v>25</v>
      </c>
    </row>
    <row r="914" spans="2:13" ht="12.75">
      <c r="B914" s="24"/>
      <c r="C914" s="158"/>
      <c r="D914" s="159"/>
      <c r="E914" s="17" t="s">
        <v>25</v>
      </c>
      <c r="G914" s="24"/>
      <c r="H914" s="29"/>
      <c r="I914" s="164"/>
      <c r="J914" s="172"/>
      <c r="K914" s="172"/>
      <c r="L914" s="31"/>
      <c r="M914" s="17" t="s">
        <v>25</v>
      </c>
    </row>
    <row r="915" spans="2:13" ht="12.75">
      <c r="B915" s="24"/>
      <c r="C915" s="158"/>
      <c r="D915" s="159"/>
      <c r="E915" s="17" t="s">
        <v>25</v>
      </c>
      <c r="G915" s="24"/>
      <c r="H915" s="29"/>
      <c r="I915" s="164"/>
      <c r="J915" s="172"/>
      <c r="K915" s="172"/>
      <c r="L915" s="31"/>
      <c r="M915" s="17" t="s">
        <v>25</v>
      </c>
    </row>
    <row r="916" spans="2:13" ht="12.75">
      <c r="B916" s="24"/>
      <c r="C916" s="158"/>
      <c r="D916" s="159"/>
      <c r="E916" s="17" t="s">
        <v>25</v>
      </c>
      <c r="G916" s="24"/>
      <c r="H916" s="29"/>
      <c r="I916" s="164"/>
      <c r="J916" s="172"/>
      <c r="K916" s="172"/>
      <c r="L916" s="31"/>
      <c r="M916" s="17" t="s">
        <v>25</v>
      </c>
    </row>
    <row r="917" spans="2:13" ht="12.75">
      <c r="B917" s="24"/>
      <c r="C917" s="158"/>
      <c r="D917" s="159"/>
      <c r="E917" s="17" t="s">
        <v>25</v>
      </c>
      <c r="G917" s="24"/>
      <c r="H917" s="29"/>
      <c r="I917" s="164"/>
      <c r="J917" s="172"/>
      <c r="K917" s="172"/>
      <c r="L917" s="31"/>
      <c r="M917" s="17" t="s">
        <v>25</v>
      </c>
    </row>
    <row r="918" spans="2:13" ht="12.75">
      <c r="B918" s="24"/>
      <c r="C918" s="158"/>
      <c r="D918" s="159"/>
      <c r="E918" s="17" t="s">
        <v>25</v>
      </c>
      <c r="G918" s="24"/>
      <c r="H918" s="29"/>
      <c r="I918" s="164"/>
      <c r="J918" s="172"/>
      <c r="K918" s="172"/>
      <c r="L918" s="31"/>
      <c r="M918" s="17" t="s">
        <v>25</v>
      </c>
    </row>
    <row r="919" spans="2:13" ht="12.75">
      <c r="B919" s="24"/>
      <c r="C919" s="158"/>
      <c r="D919" s="159"/>
      <c r="E919" s="17" t="s">
        <v>25</v>
      </c>
      <c r="G919" s="24"/>
      <c r="H919" s="29"/>
      <c r="I919" s="164"/>
      <c r="J919" s="172"/>
      <c r="K919" s="172"/>
      <c r="L919" s="31"/>
      <c r="M919" s="17" t="s">
        <v>25</v>
      </c>
    </row>
    <row r="920" spans="2:13" ht="12.75">
      <c r="B920" s="24"/>
      <c r="C920" s="158"/>
      <c r="D920" s="159"/>
      <c r="E920" s="17" t="s">
        <v>25</v>
      </c>
      <c r="G920" s="24"/>
      <c r="H920" s="29"/>
      <c r="I920" s="164"/>
      <c r="J920" s="172"/>
      <c r="K920" s="172"/>
      <c r="L920" s="31"/>
      <c r="M920" s="17" t="s">
        <v>25</v>
      </c>
    </row>
    <row r="921" spans="2:13" ht="12.75">
      <c r="B921" s="24"/>
      <c r="C921" s="158"/>
      <c r="D921" s="159"/>
      <c r="E921" s="17" t="s">
        <v>25</v>
      </c>
      <c r="G921" s="24"/>
      <c r="H921" s="29"/>
      <c r="I921" s="164"/>
      <c r="J921" s="172"/>
      <c r="K921" s="172"/>
      <c r="L921" s="31"/>
      <c r="M921" s="17" t="s">
        <v>25</v>
      </c>
    </row>
    <row r="922" spans="2:13" ht="12.75">
      <c r="B922" s="24"/>
      <c r="C922" s="158"/>
      <c r="D922" s="159"/>
      <c r="E922" s="17" t="s">
        <v>25</v>
      </c>
      <c r="G922" s="24"/>
      <c r="H922" s="29"/>
      <c r="I922" s="164"/>
      <c r="J922" s="172"/>
      <c r="K922" s="172"/>
      <c r="L922" s="31"/>
      <c r="M922" s="17" t="s">
        <v>25</v>
      </c>
    </row>
    <row r="923" spans="2:13" ht="12.75">
      <c r="B923" s="24"/>
      <c r="C923" s="158"/>
      <c r="D923" s="159"/>
      <c r="E923" s="17" t="s">
        <v>25</v>
      </c>
      <c r="G923" s="24"/>
      <c r="H923" s="29"/>
      <c r="I923" s="164"/>
      <c r="J923" s="172"/>
      <c r="K923" s="172"/>
      <c r="L923" s="31"/>
      <c r="M923" s="17" t="s">
        <v>25</v>
      </c>
    </row>
    <row r="924" spans="2:13" ht="12.75">
      <c r="B924" s="24"/>
      <c r="C924" s="158"/>
      <c r="D924" s="159"/>
      <c r="E924" s="17" t="s">
        <v>25</v>
      </c>
      <c r="G924" s="24"/>
      <c r="H924" s="29"/>
      <c r="I924" s="164"/>
      <c r="J924" s="172"/>
      <c r="K924" s="172"/>
      <c r="L924" s="31"/>
      <c r="M924" s="17" t="s">
        <v>25</v>
      </c>
    </row>
    <row r="925" spans="2:13" ht="12.75">
      <c r="B925" s="24"/>
      <c r="C925" s="158"/>
      <c r="D925" s="159"/>
      <c r="E925" s="17" t="s">
        <v>25</v>
      </c>
      <c r="G925" s="24"/>
      <c r="H925" s="29"/>
      <c r="I925" s="164"/>
      <c r="J925" s="172"/>
      <c r="K925" s="172"/>
      <c r="L925" s="31"/>
      <c r="M925" s="17" t="s">
        <v>25</v>
      </c>
    </row>
    <row r="926" spans="2:13" ht="12.75">
      <c r="B926" s="24"/>
      <c r="C926" s="158"/>
      <c r="D926" s="159"/>
      <c r="E926" s="17" t="s">
        <v>25</v>
      </c>
      <c r="G926" s="24"/>
      <c r="H926" s="29"/>
      <c r="I926" s="164"/>
      <c r="J926" s="172"/>
      <c r="K926" s="172"/>
      <c r="L926" s="31"/>
      <c r="M926" s="17" t="s">
        <v>25</v>
      </c>
    </row>
    <row r="927" spans="2:13" ht="12.75">
      <c r="B927" s="24"/>
      <c r="C927" s="158"/>
      <c r="D927" s="159"/>
      <c r="E927" s="17" t="s">
        <v>25</v>
      </c>
      <c r="G927" s="24"/>
      <c r="H927" s="29"/>
      <c r="I927" s="164"/>
      <c r="J927" s="172"/>
      <c r="K927" s="172"/>
      <c r="L927" s="31"/>
      <c r="M927" s="17" t="s">
        <v>25</v>
      </c>
    </row>
    <row r="928" spans="2:13" ht="12.75">
      <c r="B928" s="24"/>
      <c r="C928" s="158"/>
      <c r="D928" s="159"/>
      <c r="E928" s="17" t="s">
        <v>25</v>
      </c>
      <c r="G928" s="24"/>
      <c r="H928" s="29"/>
      <c r="I928" s="164"/>
      <c r="J928" s="172"/>
      <c r="K928" s="172"/>
      <c r="L928" s="31"/>
      <c r="M928" s="17" t="s">
        <v>25</v>
      </c>
    </row>
    <row r="929" spans="2:13" ht="12.75">
      <c r="B929" s="24"/>
      <c r="C929" s="158"/>
      <c r="D929" s="159"/>
      <c r="E929" s="17" t="s">
        <v>25</v>
      </c>
      <c r="G929" s="24"/>
      <c r="H929" s="29"/>
      <c r="I929" s="164"/>
      <c r="J929" s="172"/>
      <c r="K929" s="172"/>
      <c r="L929" s="31"/>
      <c r="M929" s="17" t="s">
        <v>25</v>
      </c>
    </row>
    <row r="930" spans="2:13" ht="12.75">
      <c r="B930" s="24"/>
      <c r="C930" s="158"/>
      <c r="D930" s="159"/>
      <c r="E930" s="17" t="s">
        <v>25</v>
      </c>
      <c r="G930" s="24"/>
      <c r="H930" s="29"/>
      <c r="I930" s="164"/>
      <c r="J930" s="172"/>
      <c r="K930" s="172"/>
      <c r="L930" s="31"/>
      <c r="M930" s="17" t="s">
        <v>25</v>
      </c>
    </row>
    <row r="931" spans="2:13" ht="12.75">
      <c r="B931" s="24"/>
      <c r="C931" s="158"/>
      <c r="D931" s="159"/>
      <c r="E931" s="17" t="s">
        <v>25</v>
      </c>
      <c r="G931" s="24"/>
      <c r="H931" s="29"/>
      <c r="I931" s="164"/>
      <c r="J931" s="172"/>
      <c r="K931" s="172"/>
      <c r="L931" s="31"/>
      <c r="M931" s="17" t="s">
        <v>25</v>
      </c>
    </row>
    <row r="932" spans="2:13" ht="12.75">
      <c r="B932" s="24"/>
      <c r="C932" s="158"/>
      <c r="D932" s="159"/>
      <c r="E932" s="17" t="s">
        <v>25</v>
      </c>
      <c r="G932" s="24"/>
      <c r="H932" s="29"/>
      <c r="I932" s="164"/>
      <c r="J932" s="172"/>
      <c r="K932" s="172"/>
      <c r="L932" s="31"/>
      <c r="M932" s="17" t="s">
        <v>25</v>
      </c>
    </row>
    <row r="933" spans="2:13" ht="12.75">
      <c r="B933" s="24"/>
      <c r="C933" s="158"/>
      <c r="D933" s="159"/>
      <c r="E933" s="17" t="s">
        <v>25</v>
      </c>
      <c r="G933" s="24"/>
      <c r="H933" s="29"/>
      <c r="I933" s="164"/>
      <c r="J933" s="172"/>
      <c r="K933" s="172"/>
      <c r="L933" s="31"/>
      <c r="M933" s="17" t="s">
        <v>25</v>
      </c>
    </row>
    <row r="934" spans="2:13" ht="12.75">
      <c r="B934" s="24"/>
      <c r="C934" s="158"/>
      <c r="D934" s="159"/>
      <c r="E934" s="17" t="s">
        <v>25</v>
      </c>
      <c r="G934" s="24"/>
      <c r="H934" s="29"/>
      <c r="I934" s="164"/>
      <c r="J934" s="172"/>
      <c r="K934" s="172"/>
      <c r="L934" s="31"/>
      <c r="M934" s="17" t="s">
        <v>25</v>
      </c>
    </row>
    <row r="935" spans="2:13" ht="12.75">
      <c r="B935" s="24"/>
      <c r="C935" s="158"/>
      <c r="D935" s="159"/>
      <c r="E935" s="17" t="s">
        <v>25</v>
      </c>
      <c r="G935" s="24"/>
      <c r="H935" s="29"/>
      <c r="I935" s="164"/>
      <c r="J935" s="172"/>
      <c r="K935" s="172"/>
      <c r="L935" s="31"/>
      <c r="M935" s="17" t="s">
        <v>25</v>
      </c>
    </row>
    <row r="936" spans="2:13" ht="12.75">
      <c r="B936" s="24"/>
      <c r="C936" s="158"/>
      <c r="D936" s="159"/>
      <c r="E936" s="17" t="s">
        <v>25</v>
      </c>
      <c r="G936" s="24"/>
      <c r="H936" s="29"/>
      <c r="I936" s="164"/>
      <c r="J936" s="172"/>
      <c r="K936" s="172"/>
      <c r="L936" s="31"/>
      <c r="M936" s="17" t="s">
        <v>25</v>
      </c>
    </row>
    <row r="937" spans="2:13" ht="12.75">
      <c r="B937" s="24"/>
      <c r="C937" s="158"/>
      <c r="D937" s="159"/>
      <c r="E937" s="17" t="s">
        <v>25</v>
      </c>
      <c r="G937" s="24"/>
      <c r="H937" s="29"/>
      <c r="I937" s="164"/>
      <c r="J937" s="172"/>
      <c r="K937" s="172"/>
      <c r="L937" s="31"/>
      <c r="M937" s="17" t="s">
        <v>25</v>
      </c>
    </row>
    <row r="938" spans="2:13" ht="12.75">
      <c r="B938" s="24"/>
      <c r="C938" s="158"/>
      <c r="D938" s="159"/>
      <c r="E938" s="17" t="s">
        <v>25</v>
      </c>
      <c r="G938" s="24"/>
      <c r="H938" s="29"/>
      <c r="I938" s="164"/>
      <c r="J938" s="172"/>
      <c r="K938" s="172"/>
      <c r="L938" s="31"/>
      <c r="M938" s="17" t="s">
        <v>25</v>
      </c>
    </row>
    <row r="939" spans="2:13" ht="12.75">
      <c r="B939" s="24"/>
      <c r="C939" s="158"/>
      <c r="D939" s="159"/>
      <c r="E939" s="17" t="s">
        <v>25</v>
      </c>
      <c r="G939" s="24"/>
      <c r="H939" s="29"/>
      <c r="I939" s="164"/>
      <c r="J939" s="172"/>
      <c r="K939" s="172"/>
      <c r="L939" s="31"/>
      <c r="M939" s="17" t="s">
        <v>25</v>
      </c>
    </row>
    <row r="940" spans="2:13" ht="12.75">
      <c r="B940" s="24"/>
      <c r="C940" s="158"/>
      <c r="D940" s="159"/>
      <c r="E940" s="17" t="s">
        <v>25</v>
      </c>
      <c r="G940" s="24"/>
      <c r="H940" s="29"/>
      <c r="I940" s="164"/>
      <c r="J940" s="172"/>
      <c r="K940" s="172"/>
      <c r="L940" s="31"/>
      <c r="M940" s="17" t="s">
        <v>25</v>
      </c>
    </row>
    <row r="941" spans="2:13" ht="12.75">
      <c r="B941" s="24"/>
      <c r="C941" s="158"/>
      <c r="D941" s="159"/>
      <c r="E941" s="17" t="s">
        <v>25</v>
      </c>
      <c r="G941" s="24"/>
      <c r="H941" s="29"/>
      <c r="I941" s="164"/>
      <c r="J941" s="172"/>
      <c r="K941" s="172"/>
      <c r="L941" s="31"/>
      <c r="M941" s="17" t="s">
        <v>25</v>
      </c>
    </row>
    <row r="942" spans="2:13" ht="12.75">
      <c r="B942" s="24"/>
      <c r="C942" s="158"/>
      <c r="D942" s="159"/>
      <c r="E942" s="17" t="s">
        <v>25</v>
      </c>
      <c r="G942" s="24"/>
      <c r="H942" s="29"/>
      <c r="I942" s="164"/>
      <c r="J942" s="172"/>
      <c r="K942" s="172"/>
      <c r="L942" s="31"/>
      <c r="M942" s="17" t="s">
        <v>25</v>
      </c>
    </row>
    <row r="943" spans="2:13" ht="12.75">
      <c r="B943" s="24"/>
      <c r="C943" s="158"/>
      <c r="D943" s="159"/>
      <c r="E943" s="17" t="s">
        <v>25</v>
      </c>
      <c r="G943" s="24"/>
      <c r="H943" s="29"/>
      <c r="I943" s="164"/>
      <c r="J943" s="172"/>
      <c r="K943" s="172"/>
      <c r="L943" s="31"/>
      <c r="M943" s="17" t="s">
        <v>25</v>
      </c>
    </row>
    <row r="944" spans="2:13" ht="12.75">
      <c r="B944" s="24"/>
      <c r="C944" s="158"/>
      <c r="D944" s="159"/>
      <c r="E944" s="17" t="s">
        <v>25</v>
      </c>
      <c r="G944" s="24"/>
      <c r="H944" s="29"/>
      <c r="I944" s="164"/>
      <c r="J944" s="172"/>
      <c r="K944" s="172"/>
      <c r="L944" s="31"/>
      <c r="M944" s="17" t="s">
        <v>25</v>
      </c>
    </row>
    <row r="945" spans="2:13" ht="12.75">
      <c r="B945" s="24"/>
      <c r="C945" s="158"/>
      <c r="D945" s="159"/>
      <c r="E945" s="17" t="s">
        <v>25</v>
      </c>
      <c r="G945" s="24"/>
      <c r="H945" s="29"/>
      <c r="I945" s="164"/>
      <c r="J945" s="172"/>
      <c r="K945" s="172"/>
      <c r="L945" s="31"/>
      <c r="M945" s="17" t="s">
        <v>25</v>
      </c>
    </row>
    <row r="946" spans="2:13" ht="12.75">
      <c r="B946" s="24"/>
      <c r="C946" s="158"/>
      <c r="D946" s="159"/>
      <c r="E946" s="17" t="s">
        <v>25</v>
      </c>
      <c r="G946" s="24"/>
      <c r="H946" s="29"/>
      <c r="I946" s="164"/>
      <c r="J946" s="172"/>
      <c r="K946" s="172"/>
      <c r="L946" s="31"/>
      <c r="M946" s="17" t="s">
        <v>25</v>
      </c>
    </row>
    <row r="947" spans="2:13" ht="12.75">
      <c r="B947" s="24"/>
      <c r="C947" s="158"/>
      <c r="D947" s="159"/>
      <c r="E947" s="17" t="s">
        <v>25</v>
      </c>
      <c r="G947" s="24"/>
      <c r="H947" s="29"/>
      <c r="I947" s="164"/>
      <c r="J947" s="172"/>
      <c r="K947" s="172"/>
      <c r="L947" s="31"/>
      <c r="M947" s="17" t="s">
        <v>25</v>
      </c>
    </row>
    <row r="948" spans="2:13" ht="12.75">
      <c r="B948" s="24"/>
      <c r="C948" s="158"/>
      <c r="D948" s="159"/>
      <c r="E948" s="17" t="s">
        <v>25</v>
      </c>
      <c r="G948" s="24"/>
      <c r="H948" s="29"/>
      <c r="I948" s="164"/>
      <c r="J948" s="172"/>
      <c r="K948" s="172"/>
      <c r="L948" s="31"/>
      <c r="M948" s="17" t="s">
        <v>25</v>
      </c>
    </row>
    <row r="949" spans="2:13" ht="12.75">
      <c r="B949" s="24"/>
      <c r="C949" s="158"/>
      <c r="D949" s="159"/>
      <c r="E949" s="17" t="s">
        <v>25</v>
      </c>
      <c r="G949" s="24"/>
      <c r="H949" s="29"/>
      <c r="I949" s="164"/>
      <c r="J949" s="172"/>
      <c r="K949" s="172"/>
      <c r="L949" s="31"/>
      <c r="M949" s="17" t="s">
        <v>25</v>
      </c>
    </row>
    <row r="950" spans="2:13" ht="12.75">
      <c r="B950" s="24"/>
      <c r="C950" s="158"/>
      <c r="D950" s="159"/>
      <c r="E950" s="17" t="s">
        <v>25</v>
      </c>
      <c r="G950" s="24"/>
      <c r="H950" s="29"/>
      <c r="I950" s="164"/>
      <c r="J950" s="172"/>
      <c r="K950" s="172"/>
      <c r="L950" s="31"/>
      <c r="M950" s="17" t="s">
        <v>25</v>
      </c>
    </row>
    <row r="951" spans="2:13" ht="12.75">
      <c r="B951" s="24"/>
      <c r="C951" s="158"/>
      <c r="D951" s="159"/>
      <c r="E951" s="17" t="s">
        <v>25</v>
      </c>
      <c r="G951" s="24"/>
      <c r="H951" s="29"/>
      <c r="I951" s="164"/>
      <c r="J951" s="172"/>
      <c r="K951" s="172"/>
      <c r="L951" s="31"/>
      <c r="M951" s="17" t="s">
        <v>25</v>
      </c>
    </row>
    <row r="952" spans="2:13" ht="12.75">
      <c r="B952" s="24"/>
      <c r="C952" s="158"/>
      <c r="D952" s="159"/>
      <c r="E952" s="17" t="s">
        <v>25</v>
      </c>
      <c r="G952" s="24"/>
      <c r="H952" s="29"/>
      <c r="I952" s="164"/>
      <c r="J952" s="172"/>
      <c r="K952" s="172"/>
      <c r="L952" s="31"/>
      <c r="M952" s="17" t="s">
        <v>25</v>
      </c>
    </row>
    <row r="953" spans="2:13" ht="12.75">
      <c r="B953" s="24"/>
      <c r="C953" s="158"/>
      <c r="D953" s="159"/>
      <c r="E953" s="17" t="s">
        <v>25</v>
      </c>
      <c r="G953" s="24"/>
      <c r="H953" s="29"/>
      <c r="I953" s="164"/>
      <c r="J953" s="172"/>
      <c r="K953" s="172"/>
      <c r="L953" s="31"/>
      <c r="M953" s="17" t="s">
        <v>25</v>
      </c>
    </row>
    <row r="954" spans="2:13" ht="12.75">
      <c r="B954" s="24"/>
      <c r="C954" s="158"/>
      <c r="D954" s="159"/>
      <c r="E954" s="17" t="s">
        <v>25</v>
      </c>
      <c r="G954" s="24"/>
      <c r="H954" s="29"/>
      <c r="I954" s="164"/>
      <c r="J954" s="172"/>
      <c r="K954" s="172"/>
      <c r="L954" s="31"/>
      <c r="M954" s="17" t="s">
        <v>25</v>
      </c>
    </row>
    <row r="955" spans="2:13" ht="12.75">
      <c r="B955" s="24"/>
      <c r="C955" s="158"/>
      <c r="D955" s="159"/>
      <c r="E955" s="17" t="s">
        <v>25</v>
      </c>
      <c r="G955" s="24"/>
      <c r="H955" s="29"/>
      <c r="I955" s="164"/>
      <c r="J955" s="172"/>
      <c r="K955" s="172"/>
      <c r="L955" s="31"/>
      <c r="M955" s="17" t="s">
        <v>25</v>
      </c>
    </row>
    <row r="956" spans="2:13" ht="12.75">
      <c r="B956" s="24"/>
      <c r="C956" s="158"/>
      <c r="D956" s="159"/>
      <c r="E956" s="17" t="s">
        <v>25</v>
      </c>
      <c r="G956" s="24"/>
      <c r="H956" s="29"/>
      <c r="I956" s="164"/>
      <c r="J956" s="172"/>
      <c r="K956" s="172"/>
      <c r="L956" s="31"/>
      <c r="M956" s="17" t="s">
        <v>25</v>
      </c>
    </row>
    <row r="957" spans="2:13" ht="12.75">
      <c r="B957" s="24"/>
      <c r="C957" s="158"/>
      <c r="D957" s="159"/>
      <c r="E957" s="17" t="s">
        <v>25</v>
      </c>
      <c r="G957" s="24"/>
      <c r="H957" s="29"/>
      <c r="I957" s="164"/>
      <c r="J957" s="172"/>
      <c r="K957" s="172"/>
      <c r="L957" s="31"/>
      <c r="M957" s="17" t="s">
        <v>25</v>
      </c>
    </row>
    <row r="958" spans="2:13" ht="12.75">
      <c r="B958" s="24"/>
      <c r="C958" s="158"/>
      <c r="D958" s="159"/>
      <c r="E958" s="17" t="s">
        <v>25</v>
      </c>
      <c r="G958" s="24"/>
      <c r="H958" s="29"/>
      <c r="I958" s="164"/>
      <c r="J958" s="172"/>
      <c r="K958" s="172"/>
      <c r="L958" s="31"/>
      <c r="M958" s="17" t="s">
        <v>25</v>
      </c>
    </row>
    <row r="959" spans="2:13" ht="12.75">
      <c r="B959" s="24"/>
      <c r="C959" s="158"/>
      <c r="D959" s="159"/>
      <c r="E959" s="17" t="s">
        <v>25</v>
      </c>
      <c r="G959" s="24"/>
      <c r="H959" s="29"/>
      <c r="I959" s="164"/>
      <c r="J959" s="172"/>
      <c r="K959" s="172"/>
      <c r="L959" s="31"/>
      <c r="M959" s="17" t="s">
        <v>25</v>
      </c>
    </row>
    <row r="960" spans="2:13" ht="12.75">
      <c r="B960" s="24"/>
      <c r="C960" s="158"/>
      <c r="D960" s="159"/>
      <c r="E960" s="17" t="s">
        <v>25</v>
      </c>
      <c r="G960" s="24"/>
      <c r="H960" s="29"/>
      <c r="I960" s="164"/>
      <c r="J960" s="172"/>
      <c r="K960" s="172"/>
      <c r="L960" s="31"/>
      <c r="M960" s="17" t="s">
        <v>25</v>
      </c>
    </row>
    <row r="961" spans="2:13" ht="12.75">
      <c r="B961" s="24"/>
      <c r="C961" s="158"/>
      <c r="D961" s="159"/>
      <c r="E961" s="17" t="s">
        <v>25</v>
      </c>
      <c r="G961" s="24"/>
      <c r="H961" s="29"/>
      <c r="I961" s="164"/>
      <c r="J961" s="172"/>
      <c r="K961" s="172"/>
      <c r="L961" s="31"/>
      <c r="M961" s="17" t="s">
        <v>25</v>
      </c>
    </row>
    <row r="962" spans="2:13" ht="12.75">
      <c r="B962" s="24"/>
      <c r="C962" s="158"/>
      <c r="D962" s="159"/>
      <c r="E962" s="17" t="s">
        <v>25</v>
      </c>
      <c r="G962" s="24"/>
      <c r="H962" s="29"/>
      <c r="I962" s="164"/>
      <c r="J962" s="172"/>
      <c r="K962" s="172"/>
      <c r="L962" s="31"/>
      <c r="M962" s="17" t="s">
        <v>25</v>
      </c>
    </row>
    <row r="963" spans="2:13" ht="12.75">
      <c r="B963" s="24"/>
      <c r="C963" s="158"/>
      <c r="D963" s="159"/>
      <c r="E963" s="17" t="s">
        <v>25</v>
      </c>
      <c r="G963" s="24"/>
      <c r="H963" s="29"/>
      <c r="I963" s="164"/>
      <c r="J963" s="172"/>
      <c r="K963" s="172"/>
      <c r="L963" s="31"/>
      <c r="M963" s="17" t="s">
        <v>25</v>
      </c>
    </row>
    <row r="964" spans="2:13" ht="12.75">
      <c r="B964" s="24"/>
      <c r="C964" s="158"/>
      <c r="D964" s="159"/>
      <c r="E964" s="17" t="s">
        <v>25</v>
      </c>
      <c r="G964" s="24"/>
      <c r="H964" s="29"/>
      <c r="I964" s="164"/>
      <c r="J964" s="172"/>
      <c r="K964" s="172"/>
      <c r="L964" s="31"/>
      <c r="M964" s="17" t="s">
        <v>25</v>
      </c>
    </row>
    <row r="965" spans="2:13" ht="12.75">
      <c r="B965" s="24"/>
      <c r="C965" s="158"/>
      <c r="D965" s="159"/>
      <c r="E965" s="17" t="s">
        <v>25</v>
      </c>
      <c r="G965" s="24"/>
      <c r="H965" s="29"/>
      <c r="I965" s="164"/>
      <c r="J965" s="172"/>
      <c r="K965" s="172"/>
      <c r="L965" s="31"/>
      <c r="M965" s="17" t="s">
        <v>25</v>
      </c>
    </row>
    <row r="966" spans="2:13" ht="12.75">
      <c r="B966" s="24"/>
      <c r="C966" s="158"/>
      <c r="D966" s="159"/>
      <c r="E966" s="17" t="s">
        <v>25</v>
      </c>
      <c r="G966" s="24"/>
      <c r="H966" s="29"/>
      <c r="I966" s="164"/>
      <c r="J966" s="172"/>
      <c r="K966" s="172"/>
      <c r="L966" s="31"/>
      <c r="M966" s="17" t="s">
        <v>25</v>
      </c>
    </row>
    <row r="967" spans="2:13" ht="12.75">
      <c r="B967" s="24"/>
      <c r="C967" s="158"/>
      <c r="D967" s="159"/>
      <c r="E967" s="17" t="s">
        <v>25</v>
      </c>
      <c r="G967" s="24"/>
      <c r="H967" s="29"/>
      <c r="I967" s="164"/>
      <c r="J967" s="172"/>
      <c r="K967" s="172"/>
      <c r="L967" s="31"/>
      <c r="M967" s="17" t="s">
        <v>25</v>
      </c>
    </row>
    <row r="968" spans="2:13" ht="12.75">
      <c r="B968" s="24"/>
      <c r="C968" s="158"/>
      <c r="D968" s="159"/>
      <c r="E968" s="17" t="s">
        <v>25</v>
      </c>
      <c r="G968" s="24"/>
      <c r="H968" s="29"/>
      <c r="I968" s="164"/>
      <c r="J968" s="172"/>
      <c r="K968" s="172"/>
      <c r="L968" s="31"/>
      <c r="M968" s="17" t="s">
        <v>25</v>
      </c>
    </row>
    <row r="969" spans="2:13" ht="12.75">
      <c r="B969" s="24"/>
      <c r="C969" s="158"/>
      <c r="D969" s="159"/>
      <c r="E969" s="17" t="s">
        <v>25</v>
      </c>
      <c r="G969" s="24"/>
      <c r="H969" s="29"/>
      <c r="I969" s="164"/>
      <c r="J969" s="172"/>
      <c r="K969" s="172"/>
      <c r="L969" s="31"/>
      <c r="M969" s="17" t="s">
        <v>25</v>
      </c>
    </row>
    <row r="970" spans="2:13" ht="12.75">
      <c r="B970" s="24"/>
      <c r="C970" s="158"/>
      <c r="D970" s="159"/>
      <c r="E970" s="17" t="s">
        <v>25</v>
      </c>
      <c r="G970" s="24"/>
      <c r="H970" s="29"/>
      <c r="I970" s="164"/>
      <c r="J970" s="172"/>
      <c r="K970" s="172"/>
      <c r="L970" s="31"/>
      <c r="M970" s="17" t="s">
        <v>25</v>
      </c>
    </row>
    <row r="971" spans="2:13" ht="12.75">
      <c r="B971" s="24"/>
      <c r="C971" s="158"/>
      <c r="D971" s="159"/>
      <c r="E971" s="17" t="s">
        <v>25</v>
      </c>
      <c r="G971" s="24"/>
      <c r="H971" s="29"/>
      <c r="I971" s="164"/>
      <c r="J971" s="172"/>
      <c r="K971" s="172"/>
      <c r="L971" s="31"/>
      <c r="M971" s="17" t="s">
        <v>25</v>
      </c>
    </row>
    <row r="972" spans="2:13" ht="12.75">
      <c r="B972" s="24"/>
      <c r="C972" s="158"/>
      <c r="D972" s="159"/>
      <c r="E972" s="17" t="s">
        <v>25</v>
      </c>
      <c r="G972" s="24"/>
      <c r="H972" s="29"/>
      <c r="I972" s="164"/>
      <c r="J972" s="172"/>
      <c r="K972" s="172"/>
      <c r="L972" s="31"/>
      <c r="M972" s="17" t="s">
        <v>25</v>
      </c>
    </row>
    <row r="973" spans="2:13" ht="12.75">
      <c r="B973" s="24"/>
      <c r="C973" s="158"/>
      <c r="D973" s="159"/>
      <c r="E973" s="17" t="s">
        <v>25</v>
      </c>
      <c r="G973" s="24"/>
      <c r="H973" s="29"/>
      <c r="I973" s="164"/>
      <c r="J973" s="172"/>
      <c r="K973" s="172"/>
      <c r="L973" s="31"/>
      <c r="M973" s="17" t="s">
        <v>25</v>
      </c>
    </row>
    <row r="974" spans="2:13" ht="12.75">
      <c r="B974" s="24"/>
      <c r="C974" s="158"/>
      <c r="D974" s="159"/>
      <c r="E974" s="17" t="s">
        <v>25</v>
      </c>
      <c r="G974" s="24"/>
      <c r="H974" s="29"/>
      <c r="I974" s="164"/>
      <c r="J974" s="172"/>
      <c r="K974" s="172"/>
      <c r="L974" s="31"/>
      <c r="M974" s="17" t="s">
        <v>25</v>
      </c>
    </row>
    <row r="975" spans="2:13" ht="12.75">
      <c r="B975" s="24"/>
      <c r="C975" s="158"/>
      <c r="D975" s="159"/>
      <c r="E975" s="17" t="s">
        <v>25</v>
      </c>
      <c r="G975" s="24"/>
      <c r="H975" s="29"/>
      <c r="I975" s="164"/>
      <c r="J975" s="172"/>
      <c r="K975" s="172"/>
      <c r="L975" s="31"/>
      <c r="M975" s="17" t="s">
        <v>25</v>
      </c>
    </row>
    <row r="976" spans="2:13" ht="12.75">
      <c r="B976" s="24"/>
      <c r="C976" s="158"/>
      <c r="D976" s="159"/>
      <c r="E976" s="17" t="s">
        <v>25</v>
      </c>
      <c r="G976" s="24"/>
      <c r="H976" s="29"/>
      <c r="I976" s="164"/>
      <c r="J976" s="172"/>
      <c r="K976" s="172"/>
      <c r="L976" s="31"/>
      <c r="M976" s="17" t="s">
        <v>25</v>
      </c>
    </row>
    <row r="977" spans="2:13" ht="12.75">
      <c r="B977" s="24"/>
      <c r="C977" s="158"/>
      <c r="D977" s="159"/>
      <c r="E977" s="17" t="s">
        <v>25</v>
      </c>
      <c r="G977" s="24"/>
      <c r="H977" s="29"/>
      <c r="I977" s="164"/>
      <c r="J977" s="172"/>
      <c r="K977" s="172"/>
      <c r="L977" s="31"/>
      <c r="M977" s="17" t="s">
        <v>25</v>
      </c>
    </row>
    <row r="978" spans="2:13" ht="12.75">
      <c r="B978" s="24"/>
      <c r="C978" s="158"/>
      <c r="D978" s="159"/>
      <c r="E978" s="17" t="s">
        <v>25</v>
      </c>
      <c r="G978" s="24"/>
      <c r="H978" s="29"/>
      <c r="I978" s="164"/>
      <c r="J978" s="172"/>
      <c r="K978" s="172"/>
      <c r="L978" s="31"/>
      <c r="M978" s="17" t="s">
        <v>25</v>
      </c>
    </row>
    <row r="979" spans="2:13" ht="12.75">
      <c r="B979" s="24"/>
      <c r="C979" s="158"/>
      <c r="D979" s="159"/>
      <c r="E979" s="17" t="s">
        <v>25</v>
      </c>
      <c r="G979" s="24"/>
      <c r="H979" s="29"/>
      <c r="I979" s="164"/>
      <c r="J979" s="172"/>
      <c r="K979" s="172"/>
      <c r="L979" s="31"/>
      <c r="M979" s="17" t="s">
        <v>25</v>
      </c>
    </row>
    <row r="980" spans="2:13" ht="12.75">
      <c r="B980" s="24"/>
      <c r="C980" s="158"/>
      <c r="D980" s="159"/>
      <c r="E980" s="17" t="s">
        <v>25</v>
      </c>
      <c r="G980" s="24"/>
      <c r="H980" s="29"/>
      <c r="I980" s="164"/>
      <c r="J980" s="172"/>
      <c r="K980" s="172"/>
      <c r="L980" s="31"/>
      <c r="M980" s="17" t="s">
        <v>25</v>
      </c>
    </row>
    <row r="981" spans="2:13" ht="12.75">
      <c r="B981" s="24"/>
      <c r="C981" s="158"/>
      <c r="D981" s="159"/>
      <c r="E981" s="17" t="s">
        <v>25</v>
      </c>
      <c r="G981" s="24"/>
      <c r="H981" s="29"/>
      <c r="I981" s="164"/>
      <c r="J981" s="172"/>
      <c r="K981" s="172"/>
      <c r="L981" s="31"/>
      <c r="M981" s="17" t="s">
        <v>25</v>
      </c>
    </row>
    <row r="982" spans="2:13" ht="12.75">
      <c r="B982" s="24"/>
      <c r="C982" s="158"/>
      <c r="D982" s="159"/>
      <c r="E982" s="17" t="s">
        <v>25</v>
      </c>
      <c r="G982" s="24"/>
      <c r="H982" s="29"/>
      <c r="I982" s="164"/>
      <c r="J982" s="172"/>
      <c r="K982" s="172"/>
      <c r="L982" s="31"/>
      <c r="M982" s="17" t="s">
        <v>25</v>
      </c>
    </row>
    <row r="983" spans="2:13" ht="12.75">
      <c r="B983" s="24"/>
      <c r="C983" s="158"/>
      <c r="D983" s="159"/>
      <c r="E983" s="17" t="s">
        <v>25</v>
      </c>
      <c r="G983" s="24"/>
      <c r="H983" s="29"/>
      <c r="I983" s="164"/>
      <c r="J983" s="172"/>
      <c r="K983" s="172"/>
      <c r="L983" s="31"/>
      <c r="M983" s="17" t="s">
        <v>25</v>
      </c>
    </row>
    <row r="984" spans="2:13" ht="12.75">
      <c r="B984" s="24"/>
      <c r="C984" s="158"/>
      <c r="D984" s="159"/>
      <c r="E984" s="17" t="s">
        <v>25</v>
      </c>
      <c r="G984" s="24"/>
      <c r="H984" s="29"/>
      <c r="I984" s="164"/>
      <c r="J984" s="172"/>
      <c r="K984" s="172"/>
      <c r="L984" s="31"/>
      <c r="M984" s="17" t="s">
        <v>25</v>
      </c>
    </row>
    <row r="985" spans="2:13" ht="12.75">
      <c r="B985" s="24"/>
      <c r="C985" s="158"/>
      <c r="D985" s="159"/>
      <c r="E985" s="17" t="s">
        <v>25</v>
      </c>
      <c r="G985" s="24"/>
      <c r="H985" s="29"/>
      <c r="I985" s="164"/>
      <c r="J985" s="172"/>
      <c r="K985" s="172"/>
      <c r="L985" s="31"/>
      <c r="M985" s="17" t="s">
        <v>25</v>
      </c>
    </row>
    <row r="986" spans="2:13" ht="12.75">
      <c r="B986" s="24"/>
      <c r="C986" s="158"/>
      <c r="D986" s="159"/>
      <c r="E986" s="17" t="s">
        <v>25</v>
      </c>
      <c r="G986" s="24"/>
      <c r="H986" s="29"/>
      <c r="I986" s="164"/>
      <c r="J986" s="172"/>
      <c r="K986" s="172"/>
      <c r="L986" s="31"/>
      <c r="M986" s="17" t="s">
        <v>25</v>
      </c>
    </row>
    <row r="987" spans="2:13" ht="12.75">
      <c r="B987" s="24"/>
      <c r="C987" s="158"/>
      <c r="D987" s="159"/>
      <c r="E987" s="17" t="s">
        <v>25</v>
      </c>
      <c r="G987" s="24"/>
      <c r="H987" s="29"/>
      <c r="I987" s="164"/>
      <c r="J987" s="172"/>
      <c r="K987" s="172"/>
      <c r="L987" s="31"/>
      <c r="M987" s="17" t="s">
        <v>25</v>
      </c>
    </row>
    <row r="988" spans="2:13" ht="12.75">
      <c r="B988" s="24"/>
      <c r="C988" s="158"/>
      <c r="D988" s="159"/>
      <c r="E988" s="17" t="s">
        <v>25</v>
      </c>
      <c r="G988" s="24"/>
      <c r="H988" s="29"/>
      <c r="I988" s="164"/>
      <c r="J988" s="172"/>
      <c r="K988" s="172"/>
      <c r="L988" s="31"/>
      <c r="M988" s="17" t="s">
        <v>25</v>
      </c>
    </row>
    <row r="989" spans="2:13" ht="12.75">
      <c r="B989" s="24"/>
      <c r="C989" s="158"/>
      <c r="D989" s="159"/>
      <c r="E989" s="17" t="s">
        <v>25</v>
      </c>
      <c r="G989" s="24"/>
      <c r="H989" s="29"/>
      <c r="I989" s="164"/>
      <c r="J989" s="172"/>
      <c r="K989" s="172"/>
      <c r="L989" s="31"/>
      <c r="M989" s="17" t="s">
        <v>25</v>
      </c>
    </row>
    <row r="990" spans="2:13" ht="12.75">
      <c r="B990" s="24"/>
      <c r="C990" s="158"/>
      <c r="D990" s="159"/>
      <c r="E990" s="17" t="s">
        <v>25</v>
      </c>
      <c r="G990" s="24"/>
      <c r="H990" s="29"/>
      <c r="I990" s="164"/>
      <c r="J990" s="172"/>
      <c r="K990" s="172"/>
      <c r="L990" s="31"/>
      <c r="M990" s="17" t="s">
        <v>25</v>
      </c>
    </row>
    <row r="991" spans="2:13" ht="12.75">
      <c r="B991" s="24"/>
      <c r="C991" s="158"/>
      <c r="D991" s="159"/>
      <c r="E991" s="17" t="s">
        <v>25</v>
      </c>
      <c r="G991" s="24"/>
      <c r="H991" s="29"/>
      <c r="I991" s="164"/>
      <c r="J991" s="172"/>
      <c r="K991" s="172"/>
      <c r="L991" s="31"/>
      <c r="M991" s="17" t="s">
        <v>25</v>
      </c>
    </row>
    <row r="992" spans="2:13" ht="12.75">
      <c r="B992" s="24"/>
      <c r="C992" s="158"/>
      <c r="D992" s="159"/>
      <c r="E992" s="17" t="s">
        <v>25</v>
      </c>
      <c r="G992" s="24"/>
      <c r="H992" s="29"/>
      <c r="I992" s="164"/>
      <c r="J992" s="172"/>
      <c r="K992" s="172"/>
      <c r="L992" s="31"/>
      <c r="M992" s="17" t="s">
        <v>25</v>
      </c>
    </row>
    <row r="993" spans="2:13" ht="12.75">
      <c r="B993" s="24"/>
      <c r="C993" s="158"/>
      <c r="D993" s="159"/>
      <c r="E993" s="17" t="s">
        <v>25</v>
      </c>
      <c r="G993" s="24"/>
      <c r="H993" s="29"/>
      <c r="I993" s="164"/>
      <c r="J993" s="172"/>
      <c r="K993" s="172"/>
      <c r="L993" s="31"/>
      <c r="M993" s="17" t="s">
        <v>25</v>
      </c>
    </row>
    <row r="994" spans="2:13" ht="12.75">
      <c r="B994" s="24"/>
      <c r="C994" s="158"/>
      <c r="D994" s="159"/>
      <c r="E994" s="17" t="s">
        <v>25</v>
      </c>
      <c r="G994" s="24"/>
      <c r="H994" s="29"/>
      <c r="I994" s="164"/>
      <c r="J994" s="172"/>
      <c r="K994" s="172"/>
      <c r="L994" s="31"/>
      <c r="M994" s="17" t="s">
        <v>25</v>
      </c>
    </row>
    <row r="995" spans="2:13" ht="12.75">
      <c r="B995" s="24"/>
      <c r="C995" s="158"/>
      <c r="D995" s="159"/>
      <c r="E995" s="17" t="s">
        <v>25</v>
      </c>
      <c r="G995" s="24"/>
      <c r="H995" s="29"/>
      <c r="I995" s="164"/>
      <c r="J995" s="172"/>
      <c r="K995" s="172"/>
      <c r="L995" s="31"/>
      <c r="M995" s="17" t="s">
        <v>25</v>
      </c>
    </row>
    <row r="996" spans="2:13" ht="12.75">
      <c r="B996" s="24"/>
      <c r="C996" s="158"/>
      <c r="D996" s="159"/>
      <c r="E996" s="17" t="s">
        <v>25</v>
      </c>
      <c r="G996" s="24"/>
      <c r="H996" s="29"/>
      <c r="I996" s="164"/>
      <c r="J996" s="172"/>
      <c r="K996" s="172"/>
      <c r="L996" s="31"/>
      <c r="M996" s="17" t="s">
        <v>25</v>
      </c>
    </row>
    <row r="997" spans="2:13" ht="12.75">
      <c r="B997" s="24"/>
      <c r="C997" s="158"/>
      <c r="D997" s="159"/>
      <c r="E997" s="17" t="s">
        <v>25</v>
      </c>
      <c r="G997" s="24"/>
      <c r="H997" s="29"/>
      <c r="I997" s="164"/>
      <c r="J997" s="172"/>
      <c r="K997" s="172"/>
      <c r="L997" s="31"/>
      <c r="M997" s="17" t="s">
        <v>25</v>
      </c>
    </row>
    <row r="998" spans="2:13" ht="12.75">
      <c r="B998" s="24"/>
      <c r="C998" s="158"/>
      <c r="D998" s="159"/>
      <c r="E998" s="17" t="s">
        <v>25</v>
      </c>
      <c r="G998" s="24"/>
      <c r="H998" s="29"/>
      <c r="I998" s="164"/>
      <c r="J998" s="172"/>
      <c r="K998" s="172"/>
      <c r="L998" s="31"/>
      <c r="M998" s="17" t="s">
        <v>25</v>
      </c>
    </row>
    <row r="999" spans="2:13" ht="12.75">
      <c r="B999" s="24"/>
      <c r="C999" s="158"/>
      <c r="D999" s="159"/>
      <c r="E999" s="17" t="s">
        <v>25</v>
      </c>
      <c r="G999" s="24"/>
      <c r="H999" s="29"/>
      <c r="I999" s="164"/>
      <c r="J999" s="172"/>
      <c r="K999" s="172"/>
      <c r="L999" s="31"/>
      <c r="M999" s="17" t="s">
        <v>25</v>
      </c>
    </row>
    <row r="1000" spans="2:13" ht="12.75">
      <c r="B1000" s="24"/>
      <c r="C1000" s="158"/>
      <c r="D1000" s="159"/>
      <c r="E1000" s="17" t="s">
        <v>25</v>
      </c>
      <c r="G1000" s="24"/>
      <c r="H1000" s="29"/>
      <c r="I1000" s="164"/>
      <c r="J1000" s="172"/>
      <c r="K1000" s="172"/>
      <c r="L1000" s="31"/>
      <c r="M1000" s="17" t="s">
        <v>25</v>
      </c>
    </row>
    <row r="1001" spans="2:13" ht="12.75">
      <c r="B1001" s="24"/>
      <c r="C1001" s="158"/>
      <c r="D1001" s="159"/>
      <c r="E1001" s="17" t="s">
        <v>25</v>
      </c>
      <c r="G1001" s="24"/>
      <c r="H1001" s="29"/>
      <c r="I1001" s="164"/>
      <c r="J1001" s="172"/>
      <c r="K1001" s="172"/>
      <c r="L1001" s="31"/>
      <c r="M1001" s="17" t="s">
        <v>25</v>
      </c>
    </row>
    <row r="1002" spans="2:13" ht="13.5" thickBot="1">
      <c r="B1002" s="24"/>
      <c r="C1002" s="158"/>
      <c r="D1002" s="159"/>
      <c r="E1002" s="17" t="s">
        <v>25</v>
      </c>
      <c r="G1002" s="24"/>
      <c r="H1002" s="32"/>
      <c r="I1002" s="165"/>
      <c r="J1002" s="173"/>
      <c r="K1002" s="173"/>
      <c r="L1002" s="96"/>
      <c r="M1002" s="17" t="s">
        <v>25</v>
      </c>
    </row>
    <row r="1003" spans="2:13" ht="13.5" thickBot="1">
      <c r="B1003" s="24"/>
      <c r="C1003" s="158"/>
      <c r="D1003" s="159"/>
      <c r="E1003" s="17" t="s">
        <v>25</v>
      </c>
      <c r="G1003" s="34"/>
      <c r="H1003" s="35"/>
      <c r="I1003" s="35"/>
      <c r="J1003" s="35"/>
      <c r="K1003" s="35"/>
      <c r="L1003" s="35"/>
      <c r="M1003" s="18"/>
    </row>
    <row r="1004" spans="2:5" ht="12.75">
      <c r="B1004" s="24"/>
      <c r="C1004" s="158"/>
      <c r="D1004" s="159"/>
      <c r="E1004" s="17" t="s">
        <v>25</v>
      </c>
    </row>
    <row r="1005" spans="2:5" ht="12.75">
      <c r="B1005" s="24"/>
      <c r="C1005" s="158"/>
      <c r="D1005" s="159"/>
      <c r="E1005" s="17" t="s">
        <v>25</v>
      </c>
    </row>
    <row r="1006" spans="2:5" ht="12.75">
      <c r="B1006" s="24"/>
      <c r="C1006" s="158"/>
      <c r="D1006" s="159"/>
      <c r="E1006" s="17" t="s">
        <v>25</v>
      </c>
    </row>
    <row r="1007" spans="2:5" ht="12.75">
      <c r="B1007" s="24"/>
      <c r="C1007" s="158"/>
      <c r="D1007" s="159"/>
      <c r="E1007" s="17" t="s">
        <v>25</v>
      </c>
    </row>
    <row r="1008" spans="2:5" ht="12.75">
      <c r="B1008" s="24"/>
      <c r="C1008" s="158"/>
      <c r="D1008" s="159"/>
      <c r="E1008" s="17" t="s">
        <v>25</v>
      </c>
    </row>
    <row r="1009" spans="2:5" ht="12.75">
      <c r="B1009" s="24"/>
      <c r="C1009" s="158"/>
      <c r="D1009" s="159"/>
      <c r="E1009" s="17" t="s">
        <v>25</v>
      </c>
    </row>
    <row r="1010" spans="2:5" ht="12.75">
      <c r="B1010" s="24"/>
      <c r="C1010" s="158"/>
      <c r="D1010" s="159"/>
      <c r="E1010" s="17" t="s">
        <v>25</v>
      </c>
    </row>
    <row r="1011" spans="2:5" ht="12.75">
      <c r="B1011" s="24"/>
      <c r="C1011" s="158"/>
      <c r="D1011" s="159"/>
      <c r="E1011" s="17" t="s">
        <v>25</v>
      </c>
    </row>
    <row r="1012" spans="2:5" ht="12.75">
      <c r="B1012" s="24"/>
      <c r="C1012" s="158"/>
      <c r="D1012" s="159"/>
      <c r="E1012" s="17" t="s">
        <v>25</v>
      </c>
    </row>
    <row r="1013" spans="2:5" ht="12.75">
      <c r="B1013" s="24"/>
      <c r="C1013" s="158"/>
      <c r="D1013" s="159"/>
      <c r="E1013" s="17" t="s">
        <v>25</v>
      </c>
    </row>
    <row r="1014" spans="2:5" ht="12.75">
      <c r="B1014" s="24"/>
      <c r="C1014" s="158"/>
      <c r="D1014" s="159"/>
      <c r="E1014" s="17" t="s">
        <v>25</v>
      </c>
    </row>
    <row r="1015" spans="2:5" ht="12.75">
      <c r="B1015" s="24"/>
      <c r="C1015" s="158"/>
      <c r="D1015" s="159"/>
      <c r="E1015" s="17" t="s">
        <v>25</v>
      </c>
    </row>
    <row r="1016" spans="2:5" ht="12.75">
      <c r="B1016" s="24"/>
      <c r="C1016" s="158"/>
      <c r="D1016" s="159"/>
      <c r="E1016" s="17" t="s">
        <v>25</v>
      </c>
    </row>
    <row r="1017" spans="2:5" ht="12.75">
      <c r="B1017" s="24"/>
      <c r="C1017" s="158"/>
      <c r="D1017" s="159"/>
      <c r="E1017" s="17" t="s">
        <v>25</v>
      </c>
    </row>
    <row r="1018" spans="2:5" ht="12.75">
      <c r="B1018" s="24"/>
      <c r="C1018" s="158"/>
      <c r="D1018" s="159"/>
      <c r="E1018" s="17" t="s">
        <v>25</v>
      </c>
    </row>
    <row r="1019" spans="2:5" ht="12.75">
      <c r="B1019" s="24"/>
      <c r="C1019" s="158"/>
      <c r="D1019" s="159"/>
      <c r="E1019" s="17" t="s">
        <v>25</v>
      </c>
    </row>
    <row r="1020" spans="2:5" ht="12.75">
      <c r="B1020" s="24"/>
      <c r="C1020" s="158"/>
      <c r="D1020" s="159"/>
      <c r="E1020" s="17" t="s">
        <v>25</v>
      </c>
    </row>
    <row r="1021" spans="2:5" ht="12.75">
      <c r="B1021" s="24"/>
      <c r="C1021" s="158"/>
      <c r="D1021" s="159"/>
      <c r="E1021" s="17" t="s">
        <v>25</v>
      </c>
    </row>
    <row r="1022" spans="2:5" ht="12.75">
      <c r="B1022" s="24"/>
      <c r="C1022" s="158"/>
      <c r="D1022" s="159"/>
      <c r="E1022" s="17" t="s">
        <v>25</v>
      </c>
    </row>
    <row r="1023" spans="2:5" ht="12.75">
      <c r="B1023" s="24"/>
      <c r="C1023" s="158"/>
      <c r="D1023" s="159"/>
      <c r="E1023" s="17" t="s">
        <v>25</v>
      </c>
    </row>
    <row r="1024" spans="2:5" ht="12.75">
      <c r="B1024" s="24"/>
      <c r="C1024" s="158"/>
      <c r="D1024" s="159"/>
      <c r="E1024" s="17" t="s">
        <v>25</v>
      </c>
    </row>
    <row r="1025" spans="2:5" ht="12.75">
      <c r="B1025" s="24"/>
      <c r="C1025" s="158"/>
      <c r="D1025" s="159"/>
      <c r="E1025" s="17" t="s">
        <v>25</v>
      </c>
    </row>
    <row r="1026" spans="2:5" ht="12.75">
      <c r="B1026" s="24"/>
      <c r="C1026" s="158"/>
      <c r="D1026" s="159"/>
      <c r="E1026" s="17" t="s">
        <v>25</v>
      </c>
    </row>
    <row r="1027" spans="2:5" ht="12.75">
      <c r="B1027" s="24"/>
      <c r="C1027" s="158"/>
      <c r="D1027" s="159"/>
      <c r="E1027" s="17" t="s">
        <v>25</v>
      </c>
    </row>
    <row r="1028" spans="2:5" ht="12.75">
      <c r="B1028" s="24"/>
      <c r="C1028" s="158"/>
      <c r="D1028" s="159"/>
      <c r="E1028" s="17" t="s">
        <v>25</v>
      </c>
    </row>
    <row r="1029" spans="2:5" ht="12.75">
      <c r="B1029" s="24"/>
      <c r="C1029" s="158"/>
      <c r="D1029" s="159"/>
      <c r="E1029" s="17" t="s">
        <v>25</v>
      </c>
    </row>
    <row r="1030" spans="2:5" ht="12.75">
      <c r="B1030" s="24"/>
      <c r="C1030" s="158"/>
      <c r="D1030" s="159"/>
      <c r="E1030" s="17" t="s">
        <v>25</v>
      </c>
    </row>
    <row r="1031" spans="2:5" ht="12.75">
      <c r="B1031" s="24"/>
      <c r="C1031" s="158"/>
      <c r="D1031" s="159"/>
      <c r="E1031" s="17" t="s">
        <v>25</v>
      </c>
    </row>
    <row r="1032" spans="2:5" ht="12.75">
      <c r="B1032" s="24"/>
      <c r="C1032" s="158"/>
      <c r="D1032" s="159"/>
      <c r="E1032" s="17" t="s">
        <v>25</v>
      </c>
    </row>
    <row r="1033" spans="2:5" ht="12.75">
      <c r="B1033" s="24"/>
      <c r="C1033" s="158"/>
      <c r="D1033" s="159"/>
      <c r="E1033" s="17" t="s">
        <v>25</v>
      </c>
    </row>
    <row r="1034" spans="2:5" ht="12.75">
      <c r="B1034" s="24"/>
      <c r="C1034" s="158"/>
      <c r="D1034" s="159"/>
      <c r="E1034" s="17" t="s">
        <v>25</v>
      </c>
    </row>
    <row r="1035" spans="2:5" ht="12.75">
      <c r="B1035" s="24"/>
      <c r="C1035" s="158"/>
      <c r="D1035" s="159"/>
      <c r="E1035" s="17" t="s">
        <v>25</v>
      </c>
    </row>
    <row r="1036" spans="2:5" ht="12.75">
      <c r="B1036" s="24"/>
      <c r="C1036" s="158"/>
      <c r="D1036" s="159"/>
      <c r="E1036" s="17" t="s">
        <v>25</v>
      </c>
    </row>
    <row r="1037" spans="2:5" ht="12.75">
      <c r="B1037" s="24"/>
      <c r="C1037" s="158"/>
      <c r="D1037" s="159"/>
      <c r="E1037" s="17" t="s">
        <v>25</v>
      </c>
    </row>
    <row r="1038" spans="2:5" ht="12.75">
      <c r="B1038" s="24"/>
      <c r="C1038" s="158"/>
      <c r="D1038" s="159"/>
      <c r="E1038" s="17" t="s">
        <v>25</v>
      </c>
    </row>
    <row r="1039" spans="2:5" ht="12.75">
      <c r="B1039" s="24"/>
      <c r="C1039" s="158"/>
      <c r="D1039" s="159"/>
      <c r="E1039" s="17" t="s">
        <v>25</v>
      </c>
    </row>
    <row r="1040" spans="2:5" ht="12.75">
      <c r="B1040" s="24"/>
      <c r="C1040" s="158"/>
      <c r="D1040" s="159"/>
      <c r="E1040" s="17" t="s">
        <v>25</v>
      </c>
    </row>
    <row r="1041" spans="2:5" ht="12.75">
      <c r="B1041" s="24"/>
      <c r="C1041" s="158"/>
      <c r="D1041" s="159"/>
      <c r="E1041" s="17" t="s">
        <v>25</v>
      </c>
    </row>
    <row r="1042" spans="2:5" ht="12.75">
      <c r="B1042" s="24"/>
      <c r="C1042" s="158"/>
      <c r="D1042" s="159"/>
      <c r="E1042" s="17" t="s">
        <v>25</v>
      </c>
    </row>
    <row r="1043" spans="2:5" ht="12.75">
      <c r="B1043" s="24"/>
      <c r="C1043" s="158"/>
      <c r="D1043" s="159"/>
      <c r="E1043" s="17" t="s">
        <v>25</v>
      </c>
    </row>
    <row r="1044" spans="2:5" ht="12.75">
      <c r="B1044" s="24"/>
      <c r="C1044" s="158"/>
      <c r="D1044" s="159"/>
      <c r="E1044" s="17" t="s">
        <v>25</v>
      </c>
    </row>
    <row r="1045" spans="2:5" ht="12.75">
      <c r="B1045" s="24"/>
      <c r="C1045" s="158"/>
      <c r="D1045" s="159"/>
      <c r="E1045" s="17" t="s">
        <v>25</v>
      </c>
    </row>
    <row r="1046" spans="2:5" ht="12.75">
      <c r="B1046" s="24"/>
      <c r="C1046" s="158"/>
      <c r="D1046" s="159"/>
      <c r="E1046" s="17" t="s">
        <v>25</v>
      </c>
    </row>
    <row r="1047" spans="2:5" ht="12.75">
      <c r="B1047" s="24"/>
      <c r="C1047" s="158"/>
      <c r="D1047" s="159"/>
      <c r="E1047" s="17" t="s">
        <v>25</v>
      </c>
    </row>
    <row r="1048" spans="2:5" ht="12.75">
      <c r="B1048" s="24"/>
      <c r="C1048" s="158"/>
      <c r="D1048" s="159"/>
      <c r="E1048" s="17" t="s">
        <v>25</v>
      </c>
    </row>
    <row r="1049" spans="2:5" ht="12.75">
      <c r="B1049" s="24"/>
      <c r="C1049" s="158"/>
      <c r="D1049" s="159"/>
      <c r="E1049" s="17" t="s">
        <v>25</v>
      </c>
    </row>
    <row r="1050" spans="2:5" ht="12.75">
      <c r="B1050" s="24"/>
      <c r="C1050" s="158"/>
      <c r="D1050" s="159"/>
      <c r="E1050" s="17" t="s">
        <v>25</v>
      </c>
    </row>
    <row r="1051" spans="2:5" ht="12.75">
      <c r="B1051" s="24"/>
      <c r="C1051" s="158"/>
      <c r="D1051" s="159"/>
      <c r="E1051" s="17" t="s">
        <v>25</v>
      </c>
    </row>
    <row r="1052" spans="2:5" ht="12.75">
      <c r="B1052" s="24"/>
      <c r="C1052" s="158"/>
      <c r="D1052" s="159"/>
      <c r="E1052" s="17" t="s">
        <v>25</v>
      </c>
    </row>
    <row r="1053" spans="2:5" ht="12.75">
      <c r="B1053" s="24"/>
      <c r="C1053" s="158"/>
      <c r="D1053" s="159"/>
      <c r="E1053" s="17" t="s">
        <v>25</v>
      </c>
    </row>
    <row r="1054" spans="2:5" ht="12.75">
      <c r="B1054" s="24"/>
      <c r="C1054" s="158"/>
      <c r="D1054" s="159"/>
      <c r="E1054" s="17" t="s">
        <v>25</v>
      </c>
    </row>
    <row r="1055" spans="2:5" ht="12.75">
      <c r="B1055" s="24"/>
      <c r="C1055" s="158"/>
      <c r="D1055" s="159"/>
      <c r="E1055" s="17" t="s">
        <v>25</v>
      </c>
    </row>
    <row r="1056" spans="2:5" ht="12.75">
      <c r="B1056" s="24"/>
      <c r="C1056" s="158"/>
      <c r="D1056" s="159"/>
      <c r="E1056" s="17" t="s">
        <v>25</v>
      </c>
    </row>
    <row r="1057" spans="2:5" ht="12.75">
      <c r="B1057" s="24"/>
      <c r="C1057" s="158"/>
      <c r="D1057" s="159"/>
      <c r="E1057" s="17" t="s">
        <v>25</v>
      </c>
    </row>
    <row r="1058" spans="2:5" ht="12.75">
      <c r="B1058" s="24"/>
      <c r="C1058" s="158"/>
      <c r="D1058" s="159"/>
      <c r="E1058" s="17" t="s">
        <v>25</v>
      </c>
    </row>
    <row r="1059" spans="2:5" ht="12.75">
      <c r="B1059" s="24"/>
      <c r="C1059" s="158"/>
      <c r="D1059" s="159"/>
      <c r="E1059" s="17" t="s">
        <v>25</v>
      </c>
    </row>
    <row r="1060" spans="2:5" ht="12.75">
      <c r="B1060" s="24"/>
      <c r="C1060" s="158"/>
      <c r="D1060" s="159"/>
      <c r="E1060" s="17" t="s">
        <v>25</v>
      </c>
    </row>
    <row r="1061" spans="2:5" ht="12.75">
      <c r="B1061" s="24"/>
      <c r="C1061" s="158"/>
      <c r="D1061" s="159"/>
      <c r="E1061" s="17" t="s">
        <v>25</v>
      </c>
    </row>
    <row r="1062" spans="2:5" ht="12.75">
      <c r="B1062" s="24"/>
      <c r="C1062" s="158"/>
      <c r="D1062" s="159"/>
      <c r="E1062" s="17" t="s">
        <v>25</v>
      </c>
    </row>
    <row r="1063" spans="2:5" ht="12.75">
      <c r="B1063" s="24"/>
      <c r="C1063" s="158"/>
      <c r="D1063" s="159"/>
      <c r="E1063" s="17" t="s">
        <v>25</v>
      </c>
    </row>
    <row r="1064" spans="2:5" ht="12.75">
      <c r="B1064" s="24"/>
      <c r="C1064" s="158"/>
      <c r="D1064" s="159"/>
      <c r="E1064" s="17" t="s">
        <v>25</v>
      </c>
    </row>
    <row r="1065" spans="2:5" ht="12.75">
      <c r="B1065" s="24"/>
      <c r="C1065" s="158"/>
      <c r="D1065" s="159"/>
      <c r="E1065" s="17" t="s">
        <v>25</v>
      </c>
    </row>
    <row r="1066" spans="2:5" ht="12.75">
      <c r="B1066" s="24"/>
      <c r="C1066" s="158"/>
      <c r="D1066" s="159"/>
      <c r="E1066" s="17" t="s">
        <v>25</v>
      </c>
    </row>
    <row r="1067" spans="2:5" ht="12.75">
      <c r="B1067" s="24"/>
      <c r="C1067" s="158"/>
      <c r="D1067" s="159"/>
      <c r="E1067" s="17" t="s">
        <v>25</v>
      </c>
    </row>
    <row r="1068" spans="2:5" ht="12.75">
      <c r="B1068" s="24"/>
      <c r="C1068" s="158"/>
      <c r="D1068" s="159"/>
      <c r="E1068" s="17" t="s">
        <v>25</v>
      </c>
    </row>
    <row r="1069" spans="2:5" ht="12.75">
      <c r="B1069" s="24"/>
      <c r="C1069" s="158"/>
      <c r="D1069" s="159"/>
      <c r="E1069" s="17" t="s">
        <v>25</v>
      </c>
    </row>
    <row r="1070" spans="2:5" ht="12.75">
      <c r="B1070" s="24"/>
      <c r="C1070" s="158"/>
      <c r="D1070" s="159"/>
      <c r="E1070" s="17" t="s">
        <v>25</v>
      </c>
    </row>
    <row r="1071" spans="2:5" ht="12.75">
      <c r="B1071" s="24"/>
      <c r="C1071" s="158"/>
      <c r="D1071" s="159"/>
      <c r="E1071" s="17" t="s">
        <v>25</v>
      </c>
    </row>
    <row r="1072" spans="2:5" ht="12.75">
      <c r="B1072" s="24"/>
      <c r="C1072" s="158"/>
      <c r="D1072" s="159"/>
      <c r="E1072" s="17" t="s">
        <v>25</v>
      </c>
    </row>
    <row r="1073" spans="2:5" ht="12.75">
      <c r="B1073" s="24"/>
      <c r="C1073" s="158"/>
      <c r="D1073" s="159"/>
      <c r="E1073" s="17" t="s">
        <v>25</v>
      </c>
    </row>
    <row r="1074" spans="2:5" ht="12.75">
      <c r="B1074" s="24"/>
      <c r="C1074" s="158"/>
      <c r="D1074" s="159"/>
      <c r="E1074" s="17" t="s">
        <v>25</v>
      </c>
    </row>
    <row r="1075" spans="2:5" ht="12.75">
      <c r="B1075" s="24"/>
      <c r="C1075" s="158"/>
      <c r="D1075" s="159"/>
      <c r="E1075" s="17" t="s">
        <v>25</v>
      </c>
    </row>
    <row r="1076" spans="2:5" ht="12.75">
      <c r="B1076" s="24"/>
      <c r="C1076" s="158"/>
      <c r="D1076" s="159"/>
      <c r="E1076" s="17" t="s">
        <v>25</v>
      </c>
    </row>
    <row r="1077" spans="2:5" ht="12.75">
      <c r="B1077" s="24"/>
      <c r="C1077" s="158"/>
      <c r="D1077" s="159"/>
      <c r="E1077" s="17" t="s">
        <v>25</v>
      </c>
    </row>
    <row r="1078" spans="2:5" ht="12.75">
      <c r="B1078" s="24"/>
      <c r="C1078" s="158"/>
      <c r="D1078" s="159"/>
      <c r="E1078" s="17" t="s">
        <v>25</v>
      </c>
    </row>
    <row r="1079" spans="2:5" ht="12.75">
      <c r="B1079" s="24"/>
      <c r="C1079" s="158"/>
      <c r="D1079" s="159"/>
      <c r="E1079" s="17" t="s">
        <v>25</v>
      </c>
    </row>
    <row r="1080" spans="2:5" ht="12.75">
      <c r="B1080" s="24"/>
      <c r="C1080" s="158"/>
      <c r="D1080" s="159"/>
      <c r="E1080" s="17" t="s">
        <v>25</v>
      </c>
    </row>
    <row r="1081" spans="2:5" ht="12.75">
      <c r="B1081" s="24"/>
      <c r="C1081" s="158"/>
      <c r="D1081" s="159"/>
      <c r="E1081" s="17" t="s">
        <v>25</v>
      </c>
    </row>
    <row r="1082" spans="2:5" ht="12.75">
      <c r="B1082" s="24"/>
      <c r="C1082" s="158"/>
      <c r="D1082" s="159"/>
      <c r="E1082" s="17" t="s">
        <v>25</v>
      </c>
    </row>
    <row r="1083" spans="2:5" ht="12.75">
      <c r="B1083" s="24"/>
      <c r="C1083" s="158"/>
      <c r="D1083" s="159"/>
      <c r="E1083" s="17" t="s">
        <v>25</v>
      </c>
    </row>
    <row r="1084" spans="2:5" ht="12.75">
      <c r="B1084" s="24"/>
      <c r="C1084" s="158"/>
      <c r="D1084" s="159"/>
      <c r="E1084" s="17" t="s">
        <v>25</v>
      </c>
    </row>
    <row r="1085" spans="2:5" ht="12.75">
      <c r="B1085" s="24"/>
      <c r="C1085" s="158"/>
      <c r="D1085" s="159"/>
      <c r="E1085" s="17" t="s">
        <v>25</v>
      </c>
    </row>
    <row r="1086" spans="2:5" ht="12.75">
      <c r="B1086" s="24"/>
      <c r="C1086" s="158"/>
      <c r="D1086" s="159"/>
      <c r="E1086" s="17" t="s">
        <v>25</v>
      </c>
    </row>
    <row r="1087" spans="2:5" ht="12.75">
      <c r="B1087" s="24"/>
      <c r="C1087" s="158"/>
      <c r="D1087" s="159"/>
      <c r="E1087" s="17" t="s">
        <v>25</v>
      </c>
    </row>
    <row r="1088" spans="2:5" ht="12.75">
      <c r="B1088" s="24"/>
      <c r="C1088" s="158"/>
      <c r="D1088" s="159"/>
      <c r="E1088" s="17" t="s">
        <v>25</v>
      </c>
    </row>
    <row r="1089" spans="2:5" ht="12.75">
      <c r="B1089" s="24"/>
      <c r="C1089" s="158"/>
      <c r="D1089" s="159"/>
      <c r="E1089" s="17" t="s">
        <v>25</v>
      </c>
    </row>
    <row r="1090" spans="2:5" ht="12.75">
      <c r="B1090" s="24"/>
      <c r="C1090" s="158"/>
      <c r="D1090" s="159"/>
      <c r="E1090" s="17" t="s">
        <v>25</v>
      </c>
    </row>
    <row r="1091" spans="2:5" ht="12.75">
      <c r="B1091" s="24"/>
      <c r="C1091" s="158"/>
      <c r="D1091" s="159"/>
      <c r="E1091" s="17" t="s">
        <v>25</v>
      </c>
    </row>
    <row r="1092" spans="2:5" ht="12.75">
      <c r="B1092" s="24"/>
      <c r="C1092" s="158"/>
      <c r="D1092" s="159"/>
      <c r="E1092" s="17" t="s">
        <v>25</v>
      </c>
    </row>
    <row r="1093" spans="2:5" ht="12.75">
      <c r="B1093" s="24"/>
      <c r="C1093" s="158"/>
      <c r="D1093" s="159"/>
      <c r="E1093" s="17" t="s">
        <v>25</v>
      </c>
    </row>
    <row r="1094" spans="2:5" ht="12.75">
      <c r="B1094" s="24"/>
      <c r="C1094" s="158"/>
      <c r="D1094" s="159"/>
      <c r="E1094" s="17" t="s">
        <v>25</v>
      </c>
    </row>
    <row r="1095" spans="2:5" ht="12.75">
      <c r="B1095" s="24"/>
      <c r="C1095" s="158"/>
      <c r="D1095" s="159"/>
      <c r="E1095" s="17" t="s">
        <v>25</v>
      </c>
    </row>
    <row r="1096" spans="2:5" ht="12.75">
      <c r="B1096" s="24"/>
      <c r="C1096" s="158"/>
      <c r="D1096" s="159"/>
      <c r="E1096" s="17" t="s">
        <v>25</v>
      </c>
    </row>
    <row r="1097" spans="2:5" ht="12.75">
      <c r="B1097" s="24"/>
      <c r="C1097" s="158"/>
      <c r="D1097" s="159"/>
      <c r="E1097" s="17" t="s">
        <v>25</v>
      </c>
    </row>
    <row r="1098" spans="2:5" ht="12.75">
      <c r="B1098" s="24"/>
      <c r="C1098" s="158"/>
      <c r="D1098" s="159"/>
      <c r="E1098" s="17" t="s">
        <v>25</v>
      </c>
    </row>
    <row r="1099" spans="2:5" ht="12.75">
      <c r="B1099" s="24"/>
      <c r="C1099" s="158"/>
      <c r="D1099" s="159"/>
      <c r="E1099" s="17" t="s">
        <v>25</v>
      </c>
    </row>
    <row r="1100" spans="2:5" ht="12.75">
      <c r="B1100" s="24"/>
      <c r="C1100" s="158"/>
      <c r="D1100" s="159"/>
      <c r="E1100" s="17" t="s">
        <v>25</v>
      </c>
    </row>
    <row r="1101" spans="2:5" ht="12.75">
      <c r="B1101" s="24"/>
      <c r="C1101" s="158"/>
      <c r="D1101" s="159"/>
      <c r="E1101" s="17" t="s">
        <v>25</v>
      </c>
    </row>
    <row r="1102" spans="2:5" ht="12.75">
      <c r="B1102" s="24"/>
      <c r="C1102" s="158"/>
      <c r="D1102" s="159"/>
      <c r="E1102" s="17" t="s">
        <v>25</v>
      </c>
    </row>
    <row r="1103" spans="2:5" ht="12.75">
      <c r="B1103" s="24"/>
      <c r="C1103" s="158"/>
      <c r="D1103" s="159"/>
      <c r="E1103" s="17" t="s">
        <v>25</v>
      </c>
    </row>
    <row r="1104" spans="2:5" ht="12.75">
      <c r="B1104" s="24"/>
      <c r="C1104" s="158"/>
      <c r="D1104" s="159"/>
      <c r="E1104" s="17" t="s">
        <v>25</v>
      </c>
    </row>
    <row r="1105" spans="2:5" ht="12.75">
      <c r="B1105" s="24"/>
      <c r="C1105" s="158"/>
      <c r="D1105" s="159"/>
      <c r="E1105" s="17" t="s">
        <v>25</v>
      </c>
    </row>
    <row r="1106" spans="2:5" ht="12.75">
      <c r="B1106" s="24"/>
      <c r="C1106" s="158"/>
      <c r="D1106" s="159"/>
      <c r="E1106" s="17" t="s">
        <v>25</v>
      </c>
    </row>
    <row r="1107" spans="2:5" ht="12.75">
      <c r="B1107" s="24"/>
      <c r="C1107" s="158"/>
      <c r="D1107" s="159"/>
      <c r="E1107" s="17" t="s">
        <v>25</v>
      </c>
    </row>
    <row r="1108" spans="2:5" ht="12.75">
      <c r="B1108" s="24"/>
      <c r="C1108" s="158"/>
      <c r="D1108" s="159"/>
      <c r="E1108" s="17" t="s">
        <v>25</v>
      </c>
    </row>
    <row r="1109" spans="2:5" ht="12.75">
      <c r="B1109" s="24"/>
      <c r="C1109" s="158"/>
      <c r="D1109" s="159"/>
      <c r="E1109" s="17" t="s">
        <v>25</v>
      </c>
    </row>
    <row r="1110" spans="2:5" ht="12.75">
      <c r="B1110" s="24"/>
      <c r="C1110" s="158"/>
      <c r="D1110" s="159"/>
      <c r="E1110" s="17" t="s">
        <v>25</v>
      </c>
    </row>
    <row r="1111" spans="2:5" ht="12.75">
      <c r="B1111" s="24"/>
      <c r="C1111" s="158"/>
      <c r="D1111" s="159"/>
      <c r="E1111" s="17" t="s">
        <v>25</v>
      </c>
    </row>
    <row r="1112" spans="2:5" ht="12.75">
      <c r="B1112" s="24"/>
      <c r="C1112" s="158"/>
      <c r="D1112" s="159"/>
      <c r="E1112" s="17" t="s">
        <v>25</v>
      </c>
    </row>
    <row r="1113" spans="2:5" ht="12.75">
      <c r="B1113" s="24"/>
      <c r="C1113" s="158"/>
      <c r="D1113" s="159"/>
      <c r="E1113" s="17" t="s">
        <v>25</v>
      </c>
    </row>
    <row r="1114" spans="2:5" ht="12.75">
      <c r="B1114" s="24"/>
      <c r="C1114" s="158"/>
      <c r="D1114" s="159"/>
      <c r="E1114" s="17" t="s">
        <v>25</v>
      </c>
    </row>
    <row r="1115" spans="2:5" ht="12.75">
      <c r="B1115" s="24"/>
      <c r="C1115" s="158"/>
      <c r="D1115" s="159"/>
      <c r="E1115" s="17" t="s">
        <v>25</v>
      </c>
    </row>
    <row r="1116" spans="2:5" ht="12.75">
      <c r="B1116" s="24"/>
      <c r="C1116" s="158"/>
      <c r="D1116" s="159"/>
      <c r="E1116" s="17" t="s">
        <v>25</v>
      </c>
    </row>
    <row r="1117" spans="2:5" ht="12.75">
      <c r="B1117" s="24"/>
      <c r="C1117" s="158"/>
      <c r="D1117" s="159"/>
      <c r="E1117" s="17" t="s">
        <v>25</v>
      </c>
    </row>
    <row r="1118" spans="2:5" ht="12.75">
      <c r="B1118" s="24"/>
      <c r="C1118" s="158"/>
      <c r="D1118" s="159"/>
      <c r="E1118" s="17" t="s">
        <v>25</v>
      </c>
    </row>
    <row r="1119" spans="2:5" ht="12.75">
      <c r="B1119" s="24"/>
      <c r="C1119" s="158"/>
      <c r="D1119" s="159"/>
      <c r="E1119" s="17" t="s">
        <v>25</v>
      </c>
    </row>
    <row r="1120" spans="2:5" ht="12.75">
      <c r="B1120" s="24"/>
      <c r="C1120" s="158"/>
      <c r="D1120" s="159"/>
      <c r="E1120" s="17" t="s">
        <v>25</v>
      </c>
    </row>
    <row r="1121" spans="2:5" ht="12.75">
      <c r="B1121" s="24"/>
      <c r="C1121" s="158"/>
      <c r="D1121" s="159"/>
      <c r="E1121" s="17" t="s">
        <v>25</v>
      </c>
    </row>
    <row r="1122" spans="2:5" ht="12.75">
      <c r="B1122" s="24"/>
      <c r="C1122" s="158"/>
      <c r="D1122" s="159"/>
      <c r="E1122" s="17" t="s">
        <v>25</v>
      </c>
    </row>
    <row r="1123" spans="2:5" ht="12.75">
      <c r="B1123" s="24"/>
      <c r="C1123" s="158"/>
      <c r="D1123" s="159"/>
      <c r="E1123" s="17" t="s">
        <v>25</v>
      </c>
    </row>
    <row r="1124" spans="2:5" ht="12.75">
      <c r="B1124" s="24"/>
      <c r="C1124" s="158"/>
      <c r="D1124" s="159"/>
      <c r="E1124" s="17" t="s">
        <v>25</v>
      </c>
    </row>
    <row r="1125" spans="2:5" ht="12.75">
      <c r="B1125" s="24"/>
      <c r="C1125" s="158"/>
      <c r="D1125" s="159"/>
      <c r="E1125" s="17" t="s">
        <v>25</v>
      </c>
    </row>
    <row r="1126" spans="2:5" ht="12.75">
      <c r="B1126" s="24"/>
      <c r="C1126" s="158"/>
      <c r="D1126" s="159"/>
      <c r="E1126" s="17" t="s">
        <v>25</v>
      </c>
    </row>
    <row r="1127" spans="2:5" ht="12.75">
      <c r="B1127" s="24"/>
      <c r="C1127" s="158"/>
      <c r="D1127" s="159"/>
      <c r="E1127" s="17" t="s">
        <v>25</v>
      </c>
    </row>
    <row r="1128" spans="2:5" ht="12.75">
      <c r="B1128" s="24"/>
      <c r="C1128" s="158"/>
      <c r="D1128" s="159"/>
      <c r="E1128" s="17" t="s">
        <v>25</v>
      </c>
    </row>
    <row r="1129" spans="2:5" ht="12.75">
      <c r="B1129" s="24"/>
      <c r="C1129" s="158"/>
      <c r="D1129" s="159"/>
      <c r="E1129" s="17" t="s">
        <v>25</v>
      </c>
    </row>
    <row r="1130" spans="2:5" ht="12.75">
      <c r="B1130" s="24"/>
      <c r="C1130" s="158"/>
      <c r="D1130" s="159"/>
      <c r="E1130" s="17" t="s">
        <v>25</v>
      </c>
    </row>
    <row r="1131" spans="2:5" ht="12.75">
      <c r="B1131" s="24"/>
      <c r="C1131" s="158"/>
      <c r="D1131" s="159"/>
      <c r="E1131" s="17" t="s">
        <v>25</v>
      </c>
    </row>
    <row r="1132" spans="2:5" ht="12.75">
      <c r="B1132" s="24"/>
      <c r="C1132" s="158"/>
      <c r="D1132" s="159"/>
      <c r="E1132" s="17" t="s">
        <v>25</v>
      </c>
    </row>
    <row r="1133" spans="2:5" ht="12.75">
      <c r="B1133" s="24"/>
      <c r="C1133" s="158"/>
      <c r="D1133" s="159"/>
      <c r="E1133" s="17" t="s">
        <v>25</v>
      </c>
    </row>
    <row r="1134" spans="2:5" ht="12.75">
      <c r="B1134" s="24"/>
      <c r="C1134" s="158"/>
      <c r="D1134" s="159"/>
      <c r="E1134" s="17" t="s">
        <v>25</v>
      </c>
    </row>
    <row r="1135" spans="2:5" ht="12.75">
      <c r="B1135" s="24"/>
      <c r="C1135" s="158"/>
      <c r="D1135" s="159"/>
      <c r="E1135" s="17" t="s">
        <v>25</v>
      </c>
    </row>
    <row r="1136" spans="2:5" ht="12.75">
      <c r="B1136" s="24"/>
      <c r="C1136" s="158"/>
      <c r="D1136" s="159"/>
      <c r="E1136" s="17" t="s">
        <v>25</v>
      </c>
    </row>
    <row r="1137" spans="2:5" ht="12.75">
      <c r="B1137" s="24"/>
      <c r="C1137" s="158"/>
      <c r="D1137" s="159"/>
      <c r="E1137" s="17" t="s">
        <v>25</v>
      </c>
    </row>
    <row r="1138" spans="2:5" ht="12.75">
      <c r="B1138" s="24"/>
      <c r="C1138" s="158"/>
      <c r="D1138" s="159"/>
      <c r="E1138" s="17" t="s">
        <v>25</v>
      </c>
    </row>
    <row r="1139" spans="2:5" ht="12.75">
      <c r="B1139" s="24"/>
      <c r="C1139" s="158"/>
      <c r="D1139" s="159"/>
      <c r="E1139" s="17" t="s">
        <v>25</v>
      </c>
    </row>
    <row r="1140" spans="2:5" ht="12.75">
      <c r="B1140" s="24"/>
      <c r="C1140" s="158"/>
      <c r="D1140" s="159"/>
      <c r="E1140" s="17" t="s">
        <v>25</v>
      </c>
    </row>
    <row r="1141" spans="2:5" ht="12.75">
      <c r="B1141" s="24"/>
      <c r="C1141" s="158"/>
      <c r="D1141" s="159"/>
      <c r="E1141" s="17" t="s">
        <v>25</v>
      </c>
    </row>
    <row r="1142" spans="2:5" ht="12.75">
      <c r="B1142" s="24"/>
      <c r="C1142" s="158"/>
      <c r="D1142" s="159"/>
      <c r="E1142" s="17" t="s">
        <v>25</v>
      </c>
    </row>
    <row r="1143" spans="2:5" ht="12.75">
      <c r="B1143" s="24"/>
      <c r="C1143" s="158"/>
      <c r="D1143" s="159"/>
      <c r="E1143" s="17" t="s">
        <v>25</v>
      </c>
    </row>
    <row r="1144" spans="2:5" ht="12.75">
      <c r="B1144" s="24"/>
      <c r="C1144" s="158"/>
      <c r="D1144" s="159"/>
      <c r="E1144" s="17" t="s">
        <v>25</v>
      </c>
    </row>
    <row r="1145" spans="2:5" ht="12.75">
      <c r="B1145" s="24"/>
      <c r="C1145" s="158"/>
      <c r="D1145" s="159"/>
      <c r="E1145" s="17" t="s">
        <v>25</v>
      </c>
    </row>
    <row r="1146" spans="2:5" ht="12.75">
      <c r="B1146" s="24"/>
      <c r="C1146" s="158"/>
      <c r="D1146" s="159"/>
      <c r="E1146" s="17" t="s">
        <v>25</v>
      </c>
    </row>
    <row r="1147" spans="2:5" ht="12.75">
      <c r="B1147" s="24"/>
      <c r="C1147" s="158"/>
      <c r="D1147" s="159"/>
      <c r="E1147" s="17" t="s">
        <v>25</v>
      </c>
    </row>
    <row r="1148" spans="2:5" ht="12.75">
      <c r="B1148" s="24"/>
      <c r="C1148" s="158"/>
      <c r="D1148" s="159"/>
      <c r="E1148" s="17" t="s">
        <v>25</v>
      </c>
    </row>
    <row r="1149" spans="2:5" ht="12.75">
      <c r="B1149" s="24"/>
      <c r="C1149" s="158"/>
      <c r="D1149" s="159"/>
      <c r="E1149" s="17" t="s">
        <v>25</v>
      </c>
    </row>
    <row r="1150" spans="2:5" ht="12.75">
      <c r="B1150" s="24"/>
      <c r="C1150" s="158"/>
      <c r="D1150" s="159"/>
      <c r="E1150" s="17" t="s">
        <v>25</v>
      </c>
    </row>
    <row r="1151" spans="2:5" ht="12.75">
      <c r="B1151" s="24"/>
      <c r="C1151" s="158"/>
      <c r="D1151" s="159"/>
      <c r="E1151" s="17" t="s">
        <v>25</v>
      </c>
    </row>
    <row r="1152" spans="2:5" ht="12.75">
      <c r="B1152" s="24"/>
      <c r="C1152" s="158"/>
      <c r="D1152" s="159"/>
      <c r="E1152" s="17" t="s">
        <v>25</v>
      </c>
    </row>
    <row r="1153" spans="2:5" ht="12.75">
      <c r="B1153" s="24"/>
      <c r="C1153" s="158"/>
      <c r="D1153" s="159"/>
      <c r="E1153" s="17" t="s">
        <v>25</v>
      </c>
    </row>
    <row r="1154" spans="2:5" ht="12.75">
      <c r="B1154" s="24"/>
      <c r="C1154" s="158"/>
      <c r="D1154" s="159"/>
      <c r="E1154" s="17" t="s">
        <v>25</v>
      </c>
    </row>
    <row r="1155" spans="2:5" ht="12.75">
      <c r="B1155" s="24"/>
      <c r="C1155" s="158"/>
      <c r="D1155" s="159"/>
      <c r="E1155" s="17" t="s">
        <v>25</v>
      </c>
    </row>
    <row r="1156" spans="2:5" ht="12.75">
      <c r="B1156" s="24"/>
      <c r="C1156" s="158"/>
      <c r="D1156" s="159"/>
      <c r="E1156" s="17" t="s">
        <v>25</v>
      </c>
    </row>
    <row r="1157" spans="2:5" ht="12.75">
      <c r="B1157" s="24"/>
      <c r="C1157" s="158"/>
      <c r="D1157" s="159"/>
      <c r="E1157" s="17" t="s">
        <v>25</v>
      </c>
    </row>
    <row r="1158" spans="2:5" ht="12.75">
      <c r="B1158" s="24"/>
      <c r="C1158" s="158"/>
      <c r="D1158" s="159"/>
      <c r="E1158" s="17" t="s">
        <v>25</v>
      </c>
    </row>
    <row r="1159" spans="2:5" ht="12.75">
      <c r="B1159" s="24"/>
      <c r="C1159" s="158"/>
      <c r="D1159" s="159"/>
      <c r="E1159" s="17" t="s">
        <v>25</v>
      </c>
    </row>
    <row r="1160" spans="2:5" ht="12.75">
      <c r="B1160" s="24"/>
      <c r="C1160" s="158"/>
      <c r="D1160" s="159"/>
      <c r="E1160" s="17" t="s">
        <v>25</v>
      </c>
    </row>
    <row r="1161" spans="2:5" ht="12.75">
      <c r="B1161" s="24"/>
      <c r="C1161" s="158"/>
      <c r="D1161" s="159"/>
      <c r="E1161" s="17" t="s">
        <v>25</v>
      </c>
    </row>
    <row r="1162" spans="2:5" ht="12.75">
      <c r="B1162" s="24"/>
      <c r="C1162" s="158"/>
      <c r="D1162" s="159"/>
      <c r="E1162" s="17" t="s">
        <v>25</v>
      </c>
    </row>
    <row r="1163" spans="2:5" ht="12.75">
      <c r="B1163" s="24"/>
      <c r="C1163" s="158"/>
      <c r="D1163" s="159"/>
      <c r="E1163" s="17" t="s">
        <v>25</v>
      </c>
    </row>
    <row r="1164" spans="2:5" ht="12.75">
      <c r="B1164" s="24"/>
      <c r="C1164" s="158"/>
      <c r="D1164" s="159"/>
      <c r="E1164" s="17" t="s">
        <v>25</v>
      </c>
    </row>
    <row r="1165" spans="2:5" ht="12.75">
      <c r="B1165" s="24"/>
      <c r="C1165" s="158"/>
      <c r="D1165" s="159"/>
      <c r="E1165" s="17" t="s">
        <v>25</v>
      </c>
    </row>
    <row r="1166" spans="2:5" ht="12.75">
      <c r="B1166" s="24"/>
      <c r="C1166" s="158"/>
      <c r="D1166" s="159"/>
      <c r="E1166" s="17" t="s">
        <v>25</v>
      </c>
    </row>
    <row r="1167" spans="2:5" ht="12.75">
      <c r="B1167" s="24"/>
      <c r="C1167" s="158"/>
      <c r="D1167" s="159"/>
      <c r="E1167" s="17" t="s">
        <v>25</v>
      </c>
    </row>
    <row r="1168" spans="2:5" ht="12.75">
      <c r="B1168" s="24"/>
      <c r="C1168" s="158"/>
      <c r="D1168" s="159"/>
      <c r="E1168" s="17" t="s">
        <v>25</v>
      </c>
    </row>
    <row r="1169" spans="2:5" ht="12.75">
      <c r="B1169" s="24"/>
      <c r="C1169" s="158"/>
      <c r="D1169" s="159"/>
      <c r="E1169" s="17" t="s">
        <v>25</v>
      </c>
    </row>
    <row r="1170" spans="2:5" ht="12.75">
      <c r="B1170" s="24"/>
      <c r="C1170" s="158"/>
      <c r="D1170" s="159"/>
      <c r="E1170" s="17" t="s">
        <v>25</v>
      </c>
    </row>
    <row r="1171" spans="2:5" ht="12.75">
      <c r="B1171" s="24"/>
      <c r="C1171" s="158"/>
      <c r="D1171" s="159"/>
      <c r="E1171" s="17" t="s">
        <v>25</v>
      </c>
    </row>
    <row r="1172" spans="2:5" ht="12.75">
      <c r="B1172" s="24"/>
      <c r="C1172" s="158"/>
      <c r="D1172" s="159"/>
      <c r="E1172" s="17" t="s">
        <v>25</v>
      </c>
    </row>
    <row r="1173" spans="2:5" ht="12.75">
      <c r="B1173" s="24"/>
      <c r="C1173" s="158"/>
      <c r="D1173" s="159"/>
      <c r="E1173" s="17" t="s">
        <v>25</v>
      </c>
    </row>
    <row r="1174" spans="2:5" ht="12.75">
      <c r="B1174" s="24"/>
      <c r="C1174" s="158"/>
      <c r="D1174" s="159"/>
      <c r="E1174" s="17" t="s">
        <v>25</v>
      </c>
    </row>
    <row r="1175" spans="2:5" ht="12.75">
      <c r="B1175" s="24"/>
      <c r="C1175" s="158"/>
      <c r="D1175" s="159"/>
      <c r="E1175" s="17" t="s">
        <v>25</v>
      </c>
    </row>
    <row r="1176" spans="2:5" ht="12.75">
      <c r="B1176" s="24"/>
      <c r="C1176" s="158"/>
      <c r="D1176" s="159"/>
      <c r="E1176" s="17" t="s">
        <v>25</v>
      </c>
    </row>
    <row r="1177" spans="2:5" ht="12.75">
      <c r="B1177" s="24"/>
      <c r="C1177" s="158"/>
      <c r="D1177" s="159"/>
      <c r="E1177" s="17" t="s">
        <v>25</v>
      </c>
    </row>
    <row r="1178" spans="2:5" ht="12.75">
      <c r="B1178" s="24"/>
      <c r="C1178" s="158"/>
      <c r="D1178" s="159"/>
      <c r="E1178" s="17" t="s">
        <v>25</v>
      </c>
    </row>
    <row r="1179" spans="2:5" ht="12.75">
      <c r="B1179" s="24"/>
      <c r="C1179" s="158"/>
      <c r="D1179" s="159"/>
      <c r="E1179" s="17" t="s">
        <v>25</v>
      </c>
    </row>
    <row r="1180" spans="2:5" ht="12.75">
      <c r="B1180" s="24"/>
      <c r="C1180" s="158"/>
      <c r="D1180" s="159"/>
      <c r="E1180" s="17" t="s">
        <v>25</v>
      </c>
    </row>
    <row r="1181" spans="2:5" ht="12.75">
      <c r="B1181" s="24"/>
      <c r="C1181" s="158"/>
      <c r="D1181" s="159"/>
      <c r="E1181" s="17" t="s">
        <v>25</v>
      </c>
    </row>
    <row r="1182" spans="2:5" ht="12.75">
      <c r="B1182" s="24"/>
      <c r="C1182" s="158"/>
      <c r="D1182" s="159"/>
      <c r="E1182" s="17" t="s">
        <v>25</v>
      </c>
    </row>
    <row r="1183" spans="2:5" ht="12.75">
      <c r="B1183" s="24"/>
      <c r="C1183" s="158"/>
      <c r="D1183" s="159"/>
      <c r="E1183" s="17" t="s">
        <v>25</v>
      </c>
    </row>
    <row r="1184" spans="2:5" ht="12.75">
      <c r="B1184" s="24"/>
      <c r="C1184" s="158"/>
      <c r="D1184" s="159"/>
      <c r="E1184" s="17" t="s">
        <v>25</v>
      </c>
    </row>
    <row r="1185" spans="2:5" ht="12.75">
      <c r="B1185" s="24"/>
      <c r="C1185" s="158"/>
      <c r="D1185" s="159"/>
      <c r="E1185" s="17" t="s">
        <v>25</v>
      </c>
    </row>
    <row r="1186" spans="2:5" ht="12.75">
      <c r="B1186" s="24"/>
      <c r="C1186" s="158"/>
      <c r="D1186" s="159"/>
      <c r="E1186" s="17" t="s">
        <v>25</v>
      </c>
    </row>
    <row r="1187" spans="2:5" ht="12.75">
      <c r="B1187" s="24"/>
      <c r="C1187" s="158"/>
      <c r="D1187" s="159"/>
      <c r="E1187" s="17" t="s">
        <v>25</v>
      </c>
    </row>
    <row r="1188" spans="2:5" ht="12.75">
      <c r="B1188" s="24"/>
      <c r="C1188" s="158"/>
      <c r="D1188" s="159"/>
      <c r="E1188" s="17" t="s">
        <v>25</v>
      </c>
    </row>
    <row r="1189" spans="2:5" ht="12.75">
      <c r="B1189" s="24"/>
      <c r="C1189" s="158"/>
      <c r="D1189" s="159"/>
      <c r="E1189" s="17" t="s">
        <v>25</v>
      </c>
    </row>
    <row r="1190" spans="2:5" ht="12.75">
      <c r="B1190" s="24"/>
      <c r="C1190" s="158"/>
      <c r="D1190" s="159"/>
      <c r="E1190" s="17" t="s">
        <v>25</v>
      </c>
    </row>
    <row r="1191" spans="2:5" ht="12.75">
      <c r="B1191" s="24"/>
      <c r="C1191" s="158"/>
      <c r="D1191" s="159"/>
      <c r="E1191" s="17" t="s">
        <v>25</v>
      </c>
    </row>
    <row r="1192" spans="2:5" ht="12.75">
      <c r="B1192" s="24"/>
      <c r="C1192" s="158"/>
      <c r="D1192" s="159"/>
      <c r="E1192" s="17" t="s">
        <v>25</v>
      </c>
    </row>
    <row r="1193" spans="2:5" ht="12.75">
      <c r="B1193" s="24"/>
      <c r="C1193" s="158"/>
      <c r="D1193" s="159"/>
      <c r="E1193" s="17" t="s">
        <v>25</v>
      </c>
    </row>
    <row r="1194" spans="2:5" ht="12.75">
      <c r="B1194" s="24"/>
      <c r="C1194" s="158"/>
      <c r="D1194" s="159"/>
      <c r="E1194" s="17" t="s">
        <v>25</v>
      </c>
    </row>
    <row r="1195" spans="2:5" ht="12.75">
      <c r="B1195" s="24"/>
      <c r="C1195" s="158"/>
      <c r="D1195" s="159"/>
      <c r="E1195" s="17" t="s">
        <v>25</v>
      </c>
    </row>
    <row r="1196" spans="2:5" ht="12.75">
      <c r="B1196" s="24"/>
      <c r="C1196" s="158"/>
      <c r="D1196" s="159"/>
      <c r="E1196" s="17" t="s">
        <v>25</v>
      </c>
    </row>
    <row r="1197" spans="2:5" ht="12.75">
      <c r="B1197" s="24"/>
      <c r="C1197" s="158"/>
      <c r="D1197" s="159"/>
      <c r="E1197" s="17" t="s">
        <v>25</v>
      </c>
    </row>
    <row r="1198" spans="2:5" ht="12.75">
      <c r="B1198" s="24"/>
      <c r="C1198" s="158"/>
      <c r="D1198" s="159"/>
      <c r="E1198" s="17" t="s">
        <v>25</v>
      </c>
    </row>
    <row r="1199" spans="2:5" ht="12.75">
      <c r="B1199" s="24"/>
      <c r="C1199" s="158"/>
      <c r="D1199" s="159"/>
      <c r="E1199" s="17" t="s">
        <v>25</v>
      </c>
    </row>
    <row r="1200" spans="2:5" ht="12.75">
      <c r="B1200" s="24"/>
      <c r="C1200" s="158"/>
      <c r="D1200" s="159"/>
      <c r="E1200" s="17" t="s">
        <v>25</v>
      </c>
    </row>
    <row r="1201" spans="2:5" ht="12.75">
      <c r="B1201" s="24"/>
      <c r="C1201" s="158"/>
      <c r="D1201" s="159"/>
      <c r="E1201" s="17" t="s">
        <v>25</v>
      </c>
    </row>
    <row r="1202" spans="2:5" ht="12.75">
      <c r="B1202" s="24"/>
      <c r="C1202" s="158"/>
      <c r="D1202" s="159"/>
      <c r="E1202" s="17" t="s">
        <v>25</v>
      </c>
    </row>
    <row r="1203" spans="2:5" ht="12.75">
      <c r="B1203" s="24"/>
      <c r="C1203" s="158"/>
      <c r="D1203" s="159"/>
      <c r="E1203" s="17" t="s">
        <v>25</v>
      </c>
    </row>
    <row r="1204" spans="2:5" ht="12.75">
      <c r="B1204" s="24"/>
      <c r="C1204" s="158"/>
      <c r="D1204" s="159"/>
      <c r="E1204" s="17" t="s">
        <v>25</v>
      </c>
    </row>
    <row r="1205" spans="2:5" ht="12.75">
      <c r="B1205" s="24"/>
      <c r="C1205" s="158"/>
      <c r="D1205" s="159"/>
      <c r="E1205" s="17" t="s">
        <v>25</v>
      </c>
    </row>
    <row r="1206" spans="2:5" ht="12.75">
      <c r="B1206" s="24"/>
      <c r="C1206" s="158"/>
      <c r="D1206" s="159"/>
      <c r="E1206" s="17" t="s">
        <v>25</v>
      </c>
    </row>
    <row r="1207" spans="2:5" ht="12.75">
      <c r="B1207" s="24"/>
      <c r="C1207" s="158"/>
      <c r="D1207" s="159"/>
      <c r="E1207" s="17" t="s">
        <v>25</v>
      </c>
    </row>
    <row r="1208" spans="2:5" ht="12.75">
      <c r="B1208" s="24"/>
      <c r="C1208" s="158"/>
      <c r="D1208" s="159"/>
      <c r="E1208" s="17" t="s">
        <v>25</v>
      </c>
    </row>
    <row r="1209" spans="2:5" ht="12.75">
      <c r="B1209" s="24"/>
      <c r="C1209" s="158"/>
      <c r="D1209" s="159"/>
      <c r="E1209" s="17" t="s">
        <v>25</v>
      </c>
    </row>
    <row r="1210" spans="2:5" ht="12.75">
      <c r="B1210" s="24"/>
      <c r="C1210" s="158"/>
      <c r="D1210" s="159"/>
      <c r="E1210" s="17" t="s">
        <v>25</v>
      </c>
    </row>
    <row r="1211" spans="2:5" ht="12.75">
      <c r="B1211" s="24"/>
      <c r="C1211" s="158"/>
      <c r="D1211" s="159"/>
      <c r="E1211" s="17" t="s">
        <v>25</v>
      </c>
    </row>
    <row r="1212" spans="2:5" ht="12.75">
      <c r="B1212" s="24"/>
      <c r="C1212" s="158"/>
      <c r="D1212" s="159"/>
      <c r="E1212" s="17" t="s">
        <v>25</v>
      </c>
    </row>
    <row r="1213" spans="2:5" ht="12.75">
      <c r="B1213" s="24"/>
      <c r="C1213" s="158"/>
      <c r="D1213" s="159"/>
      <c r="E1213" s="17" t="s">
        <v>25</v>
      </c>
    </row>
    <row r="1214" spans="2:5" ht="12.75">
      <c r="B1214" s="24"/>
      <c r="C1214" s="158"/>
      <c r="D1214" s="159"/>
      <c r="E1214" s="17" t="s">
        <v>25</v>
      </c>
    </row>
    <row r="1215" spans="2:5" ht="12.75">
      <c r="B1215" s="24"/>
      <c r="C1215" s="158"/>
      <c r="D1215" s="159"/>
      <c r="E1215" s="17" t="s">
        <v>25</v>
      </c>
    </row>
    <row r="1216" spans="2:5" ht="12.75">
      <c r="B1216" s="24"/>
      <c r="C1216" s="158"/>
      <c r="D1216" s="159"/>
      <c r="E1216" s="17" t="s">
        <v>25</v>
      </c>
    </row>
    <row r="1217" spans="2:5" ht="12.75">
      <c r="B1217" s="24"/>
      <c r="C1217" s="158"/>
      <c r="D1217" s="159"/>
      <c r="E1217" s="17" t="s">
        <v>25</v>
      </c>
    </row>
    <row r="1218" spans="2:5" ht="12.75">
      <c r="B1218" s="24"/>
      <c r="C1218" s="158"/>
      <c r="D1218" s="159"/>
      <c r="E1218" s="17" t="s">
        <v>25</v>
      </c>
    </row>
    <row r="1219" spans="2:5" ht="12.75">
      <c r="B1219" s="24"/>
      <c r="C1219" s="158"/>
      <c r="D1219" s="159"/>
      <c r="E1219" s="17" t="s">
        <v>25</v>
      </c>
    </row>
    <row r="1220" spans="2:5" ht="12.75">
      <c r="B1220" s="24"/>
      <c r="C1220" s="158"/>
      <c r="D1220" s="159"/>
      <c r="E1220" s="17" t="s">
        <v>25</v>
      </c>
    </row>
    <row r="1221" spans="2:5" ht="12.75">
      <c r="B1221" s="24"/>
      <c r="C1221" s="158"/>
      <c r="D1221" s="159"/>
      <c r="E1221" s="17" t="s">
        <v>25</v>
      </c>
    </row>
    <row r="1222" spans="2:5" ht="12.75">
      <c r="B1222" s="24"/>
      <c r="C1222" s="158"/>
      <c r="D1222" s="159"/>
      <c r="E1222" s="17" t="s">
        <v>25</v>
      </c>
    </row>
    <row r="1223" spans="2:5" ht="12.75">
      <c r="B1223" s="24"/>
      <c r="C1223" s="158"/>
      <c r="D1223" s="159"/>
      <c r="E1223" s="17" t="s">
        <v>25</v>
      </c>
    </row>
    <row r="1224" spans="2:5" ht="12.75">
      <c r="B1224" s="24"/>
      <c r="C1224" s="158"/>
      <c r="D1224" s="159"/>
      <c r="E1224" s="17" t="s">
        <v>25</v>
      </c>
    </row>
    <row r="1225" spans="2:5" ht="12.75">
      <c r="B1225" s="24"/>
      <c r="C1225" s="158"/>
      <c r="D1225" s="159"/>
      <c r="E1225" s="17" t="s">
        <v>25</v>
      </c>
    </row>
    <row r="1226" spans="2:5" ht="12.75">
      <c r="B1226" s="24"/>
      <c r="C1226" s="158"/>
      <c r="D1226" s="159"/>
      <c r="E1226" s="17" t="s">
        <v>25</v>
      </c>
    </row>
    <row r="1227" spans="2:5" ht="12.75">
      <c r="B1227" s="24"/>
      <c r="C1227" s="158"/>
      <c r="D1227" s="159"/>
      <c r="E1227" s="17" t="s">
        <v>25</v>
      </c>
    </row>
    <row r="1228" spans="2:5" ht="12.75">
      <c r="B1228" s="24"/>
      <c r="C1228" s="158"/>
      <c r="D1228" s="159"/>
      <c r="E1228" s="17" t="s">
        <v>25</v>
      </c>
    </row>
    <row r="1229" spans="2:5" ht="12.75">
      <c r="B1229" s="24"/>
      <c r="C1229" s="158"/>
      <c r="D1229" s="159"/>
      <c r="E1229" s="17" t="s">
        <v>25</v>
      </c>
    </row>
    <row r="1230" spans="2:5" ht="12.75">
      <c r="B1230" s="24"/>
      <c r="C1230" s="158"/>
      <c r="D1230" s="159"/>
      <c r="E1230" s="17" t="s">
        <v>25</v>
      </c>
    </row>
    <row r="1231" spans="2:5" ht="12.75">
      <c r="B1231" s="24"/>
      <c r="C1231" s="158"/>
      <c r="D1231" s="159"/>
      <c r="E1231" s="17" t="s">
        <v>25</v>
      </c>
    </row>
    <row r="1232" spans="2:5" ht="12.75">
      <c r="B1232" s="24"/>
      <c r="C1232" s="158"/>
      <c r="D1232" s="159"/>
      <c r="E1232" s="17" t="s">
        <v>25</v>
      </c>
    </row>
    <row r="1233" spans="2:5" ht="12.75">
      <c r="B1233" s="24"/>
      <c r="C1233" s="158"/>
      <c r="D1233" s="159"/>
      <c r="E1233" s="17" t="s">
        <v>25</v>
      </c>
    </row>
    <row r="1234" spans="2:5" ht="12.75">
      <c r="B1234" s="24"/>
      <c r="C1234" s="158"/>
      <c r="D1234" s="159"/>
      <c r="E1234" s="17" t="s">
        <v>25</v>
      </c>
    </row>
    <row r="1235" spans="2:5" ht="12.75">
      <c r="B1235" s="24"/>
      <c r="C1235" s="158"/>
      <c r="D1235" s="159"/>
      <c r="E1235" s="17" t="s">
        <v>25</v>
      </c>
    </row>
    <row r="1236" spans="2:5" ht="12.75">
      <c r="B1236" s="24"/>
      <c r="C1236" s="158"/>
      <c r="D1236" s="159"/>
      <c r="E1236" s="17" t="s">
        <v>25</v>
      </c>
    </row>
    <row r="1237" spans="2:5" ht="12.75">
      <c r="B1237" s="24"/>
      <c r="C1237" s="158"/>
      <c r="D1237" s="159"/>
      <c r="E1237" s="17" t="s">
        <v>25</v>
      </c>
    </row>
    <row r="1238" spans="2:5" ht="12.75">
      <c r="B1238" s="24"/>
      <c r="C1238" s="158"/>
      <c r="D1238" s="159"/>
      <c r="E1238" s="17" t="s">
        <v>25</v>
      </c>
    </row>
    <row r="1239" spans="2:5" ht="12.75">
      <c r="B1239" s="24"/>
      <c r="C1239" s="158"/>
      <c r="D1239" s="159"/>
      <c r="E1239" s="17" t="s">
        <v>25</v>
      </c>
    </row>
    <row r="1240" spans="2:5" ht="12.75">
      <c r="B1240" s="24"/>
      <c r="C1240" s="158"/>
      <c r="D1240" s="159"/>
      <c r="E1240" s="17" t="s">
        <v>25</v>
      </c>
    </row>
    <row r="1241" spans="2:5" ht="12.75">
      <c r="B1241" s="24"/>
      <c r="C1241" s="158"/>
      <c r="D1241" s="159"/>
      <c r="E1241" s="17" t="s">
        <v>25</v>
      </c>
    </row>
    <row r="1242" spans="2:5" ht="12.75">
      <c r="B1242" s="24"/>
      <c r="C1242" s="158"/>
      <c r="D1242" s="159"/>
      <c r="E1242" s="17" t="s">
        <v>25</v>
      </c>
    </row>
    <row r="1243" spans="2:5" ht="12.75">
      <c r="B1243" s="24"/>
      <c r="C1243" s="158"/>
      <c r="D1243" s="159"/>
      <c r="E1243" s="17" t="s">
        <v>25</v>
      </c>
    </row>
    <row r="1244" spans="2:5" ht="12.75">
      <c r="B1244" s="24"/>
      <c r="C1244" s="158"/>
      <c r="D1244" s="159"/>
      <c r="E1244" s="17" t="s">
        <v>25</v>
      </c>
    </row>
    <row r="1245" spans="2:5" ht="12.75">
      <c r="B1245" s="24"/>
      <c r="C1245" s="158"/>
      <c r="D1245" s="159"/>
      <c r="E1245" s="17" t="s">
        <v>25</v>
      </c>
    </row>
    <row r="1246" spans="2:5" ht="12.75">
      <c r="B1246" s="24"/>
      <c r="C1246" s="158"/>
      <c r="D1246" s="159"/>
      <c r="E1246" s="17" t="s">
        <v>25</v>
      </c>
    </row>
    <row r="1247" spans="2:5" ht="12.75">
      <c r="B1247" s="24"/>
      <c r="C1247" s="158"/>
      <c r="D1247" s="159"/>
      <c r="E1247" s="17" t="s">
        <v>25</v>
      </c>
    </row>
    <row r="1248" spans="2:5" ht="12.75">
      <c r="B1248" s="24"/>
      <c r="C1248" s="158"/>
      <c r="D1248" s="159"/>
      <c r="E1248" s="17" t="s">
        <v>25</v>
      </c>
    </row>
    <row r="1249" spans="2:5" ht="12.75">
      <c r="B1249" s="24"/>
      <c r="C1249" s="158"/>
      <c r="D1249" s="159"/>
      <c r="E1249" s="17" t="s">
        <v>25</v>
      </c>
    </row>
    <row r="1250" spans="2:5" ht="12.75">
      <c r="B1250" s="24"/>
      <c r="C1250" s="158"/>
      <c r="D1250" s="159"/>
      <c r="E1250" s="17" t="s">
        <v>25</v>
      </c>
    </row>
    <row r="1251" spans="2:5" ht="12.75">
      <c r="B1251" s="24"/>
      <c r="C1251" s="158"/>
      <c r="D1251" s="159"/>
      <c r="E1251" s="17" t="s">
        <v>25</v>
      </c>
    </row>
    <row r="1252" spans="2:5" ht="12.75">
      <c r="B1252" s="24"/>
      <c r="C1252" s="158"/>
      <c r="D1252" s="159"/>
      <c r="E1252" s="17" t="s">
        <v>25</v>
      </c>
    </row>
    <row r="1253" spans="2:5" ht="12.75">
      <c r="B1253" s="24"/>
      <c r="C1253" s="158"/>
      <c r="D1253" s="159"/>
      <c r="E1253" s="17" t="s">
        <v>25</v>
      </c>
    </row>
    <row r="1254" spans="2:5" ht="12.75">
      <c r="B1254" s="24"/>
      <c r="C1254" s="158"/>
      <c r="D1254" s="159"/>
      <c r="E1254" s="17" t="s">
        <v>25</v>
      </c>
    </row>
    <row r="1255" spans="2:5" ht="12.75">
      <c r="B1255" s="24"/>
      <c r="C1255" s="158"/>
      <c r="D1255" s="159"/>
      <c r="E1255" s="17" t="s">
        <v>25</v>
      </c>
    </row>
    <row r="1256" spans="2:5" ht="12.75">
      <c r="B1256" s="24"/>
      <c r="C1256" s="158"/>
      <c r="D1256" s="159"/>
      <c r="E1256" s="17" t="s">
        <v>25</v>
      </c>
    </row>
    <row r="1257" spans="2:5" ht="12.75">
      <c r="B1257" s="24"/>
      <c r="C1257" s="158"/>
      <c r="D1257" s="159"/>
      <c r="E1257" s="17" t="s">
        <v>25</v>
      </c>
    </row>
    <row r="1258" spans="2:5" ht="12.75">
      <c r="B1258" s="24"/>
      <c r="C1258" s="158"/>
      <c r="D1258" s="159"/>
      <c r="E1258" s="17" t="s">
        <v>25</v>
      </c>
    </row>
    <row r="1259" spans="2:5" ht="12.75">
      <c r="B1259" s="24"/>
      <c r="C1259" s="158"/>
      <c r="D1259" s="159"/>
      <c r="E1259" s="17" t="s">
        <v>25</v>
      </c>
    </row>
    <row r="1260" spans="2:5" ht="12.75">
      <c r="B1260" s="24"/>
      <c r="C1260" s="158"/>
      <c r="D1260" s="159"/>
      <c r="E1260" s="17" t="s">
        <v>25</v>
      </c>
    </row>
    <row r="1261" spans="2:5" ht="12.75">
      <c r="B1261" s="24"/>
      <c r="C1261" s="158"/>
      <c r="D1261" s="159"/>
      <c r="E1261" s="17" t="s">
        <v>25</v>
      </c>
    </row>
    <row r="1262" spans="2:5" ht="12.75">
      <c r="B1262" s="24"/>
      <c r="C1262" s="158"/>
      <c r="D1262" s="159"/>
      <c r="E1262" s="17" t="s">
        <v>25</v>
      </c>
    </row>
    <row r="1263" spans="2:5" ht="12.75">
      <c r="B1263" s="24"/>
      <c r="C1263" s="158"/>
      <c r="D1263" s="159"/>
      <c r="E1263" s="17" t="s">
        <v>25</v>
      </c>
    </row>
    <row r="1264" spans="2:5" ht="12.75">
      <c r="B1264" s="24"/>
      <c r="C1264" s="158"/>
      <c r="D1264" s="159"/>
      <c r="E1264" s="17" t="s">
        <v>25</v>
      </c>
    </row>
    <row r="1265" spans="2:5" ht="12.75">
      <c r="B1265" s="24"/>
      <c r="C1265" s="158"/>
      <c r="D1265" s="159"/>
      <c r="E1265" s="17" t="s">
        <v>25</v>
      </c>
    </row>
    <row r="1266" spans="2:5" ht="12.75">
      <c r="B1266" s="24"/>
      <c r="C1266" s="158"/>
      <c r="D1266" s="159"/>
      <c r="E1266" s="17" t="s">
        <v>25</v>
      </c>
    </row>
    <row r="1267" spans="2:5" ht="12.75">
      <c r="B1267" s="24"/>
      <c r="C1267" s="158"/>
      <c r="D1267" s="159"/>
      <c r="E1267" s="17" t="s">
        <v>25</v>
      </c>
    </row>
    <row r="1268" spans="2:5" ht="12.75">
      <c r="B1268" s="24"/>
      <c r="C1268" s="158"/>
      <c r="D1268" s="159"/>
      <c r="E1268" s="17" t="s">
        <v>25</v>
      </c>
    </row>
    <row r="1269" spans="2:5" ht="12.75">
      <c r="B1269" s="24"/>
      <c r="C1269" s="158"/>
      <c r="D1269" s="159"/>
      <c r="E1269" s="17" t="s">
        <v>25</v>
      </c>
    </row>
    <row r="1270" spans="2:5" ht="12.75">
      <c r="B1270" s="24"/>
      <c r="C1270" s="158"/>
      <c r="D1270" s="159"/>
      <c r="E1270" s="17" t="s">
        <v>25</v>
      </c>
    </row>
    <row r="1271" spans="2:5" ht="12.75">
      <c r="B1271" s="24"/>
      <c r="C1271" s="158"/>
      <c r="D1271" s="159"/>
      <c r="E1271" s="17" t="s">
        <v>25</v>
      </c>
    </row>
    <row r="1272" spans="2:5" ht="12.75">
      <c r="B1272" s="24"/>
      <c r="C1272" s="158"/>
      <c r="D1272" s="159"/>
      <c r="E1272" s="17" t="s">
        <v>25</v>
      </c>
    </row>
    <row r="1273" spans="2:5" ht="12.75">
      <c r="B1273" s="24"/>
      <c r="C1273" s="158"/>
      <c r="D1273" s="159"/>
      <c r="E1273" s="17" t="s">
        <v>25</v>
      </c>
    </row>
    <row r="1274" spans="2:5" ht="12.75">
      <c r="B1274" s="24"/>
      <c r="C1274" s="158"/>
      <c r="D1274" s="159"/>
      <c r="E1274" s="17" t="s">
        <v>25</v>
      </c>
    </row>
    <row r="1275" spans="2:5" ht="12.75">
      <c r="B1275" s="24"/>
      <c r="C1275" s="158"/>
      <c r="D1275" s="159"/>
      <c r="E1275" s="17" t="s">
        <v>25</v>
      </c>
    </row>
    <row r="1276" spans="2:5" ht="12.75">
      <c r="B1276" s="24"/>
      <c r="C1276" s="158"/>
      <c r="D1276" s="159"/>
      <c r="E1276" s="17" t="s">
        <v>25</v>
      </c>
    </row>
    <row r="1277" spans="2:5" ht="12.75">
      <c r="B1277" s="24"/>
      <c r="C1277" s="158"/>
      <c r="D1277" s="159"/>
      <c r="E1277" s="17" t="s">
        <v>25</v>
      </c>
    </row>
    <row r="1278" spans="2:5" ht="12.75">
      <c r="B1278" s="24"/>
      <c r="C1278" s="158"/>
      <c r="D1278" s="159"/>
      <c r="E1278" s="17" t="s">
        <v>25</v>
      </c>
    </row>
    <row r="1279" spans="2:5" ht="12.75">
      <c r="B1279" s="24"/>
      <c r="C1279" s="158"/>
      <c r="D1279" s="159"/>
      <c r="E1279" s="17" t="s">
        <v>25</v>
      </c>
    </row>
    <row r="1280" spans="2:5" ht="12.75">
      <c r="B1280" s="24"/>
      <c r="C1280" s="158"/>
      <c r="D1280" s="159"/>
      <c r="E1280" s="17" t="s">
        <v>25</v>
      </c>
    </row>
    <row r="1281" spans="2:5" ht="12.75">
      <c r="B1281" s="24"/>
      <c r="C1281" s="158"/>
      <c r="D1281" s="159"/>
      <c r="E1281" s="17" t="s">
        <v>25</v>
      </c>
    </row>
    <row r="1282" spans="2:5" ht="12.75">
      <c r="B1282" s="24"/>
      <c r="C1282" s="158"/>
      <c r="D1282" s="159"/>
      <c r="E1282" s="17" t="s">
        <v>25</v>
      </c>
    </row>
    <row r="1283" spans="2:5" ht="12.75">
      <c r="B1283" s="24"/>
      <c r="C1283" s="158"/>
      <c r="D1283" s="159"/>
      <c r="E1283" s="17" t="s">
        <v>25</v>
      </c>
    </row>
    <row r="1284" spans="2:5" ht="12.75">
      <c r="B1284" s="24"/>
      <c r="C1284" s="158"/>
      <c r="D1284" s="159"/>
      <c r="E1284" s="17" t="s">
        <v>25</v>
      </c>
    </row>
    <row r="1285" spans="2:5" ht="12.75">
      <c r="B1285" s="24"/>
      <c r="C1285" s="158"/>
      <c r="D1285" s="159"/>
      <c r="E1285" s="17" t="s">
        <v>25</v>
      </c>
    </row>
    <row r="1286" spans="2:5" ht="12.75">
      <c r="B1286" s="24"/>
      <c r="C1286" s="158"/>
      <c r="D1286" s="159"/>
      <c r="E1286" s="17" t="s">
        <v>25</v>
      </c>
    </row>
    <row r="1287" spans="2:5" ht="12.75">
      <c r="B1287" s="24"/>
      <c r="C1287" s="158"/>
      <c r="D1287" s="159"/>
      <c r="E1287" s="17" t="s">
        <v>25</v>
      </c>
    </row>
    <row r="1288" spans="2:5" ht="12.75">
      <c r="B1288" s="24"/>
      <c r="C1288" s="158"/>
      <c r="D1288" s="159"/>
      <c r="E1288" s="17" t="s">
        <v>25</v>
      </c>
    </row>
    <row r="1289" spans="2:5" ht="12.75">
      <c r="B1289" s="24"/>
      <c r="C1289" s="158"/>
      <c r="D1289" s="159"/>
      <c r="E1289" s="17" t="s">
        <v>25</v>
      </c>
    </row>
    <row r="1290" spans="2:5" ht="12.75">
      <c r="B1290" s="24"/>
      <c r="C1290" s="158"/>
      <c r="D1290" s="159"/>
      <c r="E1290" s="17" t="s">
        <v>25</v>
      </c>
    </row>
    <row r="1291" spans="2:5" ht="12.75">
      <c r="B1291" s="24"/>
      <c r="C1291" s="158"/>
      <c r="D1291" s="159"/>
      <c r="E1291" s="17" t="s">
        <v>25</v>
      </c>
    </row>
    <row r="1292" spans="2:5" ht="12.75">
      <c r="B1292" s="24"/>
      <c r="C1292" s="158"/>
      <c r="D1292" s="159"/>
      <c r="E1292" s="17" t="s">
        <v>25</v>
      </c>
    </row>
    <row r="1293" spans="2:5" ht="12.75">
      <c r="B1293" s="24"/>
      <c r="C1293" s="158"/>
      <c r="D1293" s="159"/>
      <c r="E1293" s="17" t="s">
        <v>25</v>
      </c>
    </row>
    <row r="1294" spans="2:5" ht="12.75">
      <c r="B1294" s="24"/>
      <c r="C1294" s="158"/>
      <c r="D1294" s="159"/>
      <c r="E1294" s="17" t="s">
        <v>25</v>
      </c>
    </row>
    <row r="1295" spans="2:5" ht="12.75">
      <c r="B1295" s="24"/>
      <c r="C1295" s="158"/>
      <c r="D1295" s="159"/>
      <c r="E1295" s="17" t="s">
        <v>25</v>
      </c>
    </row>
    <row r="1296" spans="2:5" ht="12.75">
      <c r="B1296" s="24"/>
      <c r="C1296" s="158"/>
      <c r="D1296" s="159"/>
      <c r="E1296" s="17" t="s">
        <v>25</v>
      </c>
    </row>
    <row r="1297" spans="2:5" ht="12.75">
      <c r="B1297" s="24"/>
      <c r="C1297" s="158"/>
      <c r="D1297" s="159"/>
      <c r="E1297" s="17" t="s">
        <v>25</v>
      </c>
    </row>
    <row r="1298" spans="2:5" ht="12.75">
      <c r="B1298" s="24"/>
      <c r="C1298" s="158"/>
      <c r="D1298" s="159"/>
      <c r="E1298" s="17" t="s">
        <v>25</v>
      </c>
    </row>
    <row r="1299" spans="2:5" ht="12.75">
      <c r="B1299" s="24"/>
      <c r="C1299" s="158"/>
      <c r="D1299" s="159"/>
      <c r="E1299" s="17" t="s">
        <v>25</v>
      </c>
    </row>
    <row r="1300" spans="2:5" ht="12.75">
      <c r="B1300" s="24"/>
      <c r="C1300" s="158"/>
      <c r="D1300" s="159"/>
      <c r="E1300" s="17" t="s">
        <v>25</v>
      </c>
    </row>
    <row r="1301" spans="2:5" ht="12.75">
      <c r="B1301" s="24"/>
      <c r="C1301" s="158"/>
      <c r="D1301" s="159"/>
      <c r="E1301" s="17" t="s">
        <v>25</v>
      </c>
    </row>
    <row r="1302" spans="2:5" ht="12.75">
      <c r="B1302" s="24"/>
      <c r="C1302" s="158"/>
      <c r="D1302" s="159"/>
      <c r="E1302" s="17" t="s">
        <v>25</v>
      </c>
    </row>
    <row r="1303" spans="2:5" ht="12.75">
      <c r="B1303" s="24"/>
      <c r="C1303" s="158"/>
      <c r="D1303" s="159"/>
      <c r="E1303" s="17" t="s">
        <v>25</v>
      </c>
    </row>
    <row r="1304" spans="2:5" ht="12.75">
      <c r="B1304" s="24"/>
      <c r="C1304" s="158"/>
      <c r="D1304" s="159"/>
      <c r="E1304" s="17" t="s">
        <v>25</v>
      </c>
    </row>
    <row r="1305" spans="2:5" ht="12.75">
      <c r="B1305" s="24"/>
      <c r="C1305" s="158"/>
      <c r="D1305" s="159"/>
      <c r="E1305" s="17" t="s">
        <v>25</v>
      </c>
    </row>
    <row r="1306" spans="2:5" ht="12.75">
      <c r="B1306" s="24"/>
      <c r="C1306" s="158"/>
      <c r="D1306" s="159"/>
      <c r="E1306" s="17" t="s">
        <v>25</v>
      </c>
    </row>
    <row r="1307" spans="2:5" ht="12.75">
      <c r="B1307" s="24"/>
      <c r="C1307" s="158"/>
      <c r="D1307" s="159"/>
      <c r="E1307" s="17" t="s">
        <v>25</v>
      </c>
    </row>
    <row r="1308" spans="2:5" ht="12.75">
      <c r="B1308" s="24"/>
      <c r="C1308" s="158"/>
      <c r="D1308" s="159"/>
      <c r="E1308" s="17" t="s">
        <v>25</v>
      </c>
    </row>
    <row r="1309" spans="2:5" ht="12.75">
      <c r="B1309" s="24"/>
      <c r="C1309" s="158"/>
      <c r="D1309" s="159"/>
      <c r="E1309" s="17" t="s">
        <v>25</v>
      </c>
    </row>
    <row r="1310" spans="2:5" ht="12.75">
      <c r="B1310" s="24"/>
      <c r="C1310" s="158"/>
      <c r="D1310" s="159"/>
      <c r="E1310" s="17" t="s">
        <v>25</v>
      </c>
    </row>
    <row r="1311" spans="2:5" ht="12.75">
      <c r="B1311" s="24"/>
      <c r="C1311" s="158"/>
      <c r="D1311" s="159"/>
      <c r="E1311" s="17" t="s">
        <v>25</v>
      </c>
    </row>
    <row r="1312" spans="2:5" ht="12.75">
      <c r="B1312" s="24"/>
      <c r="C1312" s="158"/>
      <c r="D1312" s="159"/>
      <c r="E1312" s="17" t="s">
        <v>25</v>
      </c>
    </row>
    <row r="1313" spans="2:5" ht="12.75">
      <c r="B1313" s="24"/>
      <c r="C1313" s="158"/>
      <c r="D1313" s="159"/>
      <c r="E1313" s="17" t="s">
        <v>25</v>
      </c>
    </row>
    <row r="1314" spans="2:5" ht="12.75">
      <c r="B1314" s="24"/>
      <c r="C1314" s="158"/>
      <c r="D1314" s="159"/>
      <c r="E1314" s="17" t="s">
        <v>25</v>
      </c>
    </row>
    <row r="1315" spans="2:5" ht="12.75">
      <c r="B1315" s="24"/>
      <c r="C1315" s="158"/>
      <c r="D1315" s="159"/>
      <c r="E1315" s="17" t="s">
        <v>25</v>
      </c>
    </row>
    <row r="1316" spans="2:5" ht="12.75">
      <c r="B1316" s="24"/>
      <c r="C1316" s="158"/>
      <c r="D1316" s="159"/>
      <c r="E1316" s="17" t="s">
        <v>25</v>
      </c>
    </row>
    <row r="1317" spans="2:5" ht="12.75">
      <c r="B1317" s="24"/>
      <c r="C1317" s="158"/>
      <c r="D1317" s="159"/>
      <c r="E1317" s="17" t="s">
        <v>25</v>
      </c>
    </row>
    <row r="1318" spans="2:5" ht="12.75">
      <c r="B1318" s="24"/>
      <c r="C1318" s="158"/>
      <c r="D1318" s="159"/>
      <c r="E1318" s="17" t="s">
        <v>25</v>
      </c>
    </row>
    <row r="1319" spans="2:5" ht="12.75">
      <c r="B1319" s="24"/>
      <c r="C1319" s="158"/>
      <c r="D1319" s="159"/>
      <c r="E1319" s="17" t="s">
        <v>25</v>
      </c>
    </row>
    <row r="1320" spans="2:5" ht="12.75">
      <c r="B1320" s="24"/>
      <c r="C1320" s="158"/>
      <c r="D1320" s="159"/>
      <c r="E1320" s="17" t="s">
        <v>25</v>
      </c>
    </row>
    <row r="1321" spans="2:5" ht="12.75">
      <c r="B1321" s="24"/>
      <c r="C1321" s="158"/>
      <c r="D1321" s="159"/>
      <c r="E1321" s="17" t="s">
        <v>25</v>
      </c>
    </row>
    <row r="1322" spans="2:5" ht="12.75">
      <c r="B1322" s="24"/>
      <c r="C1322" s="158"/>
      <c r="D1322" s="159"/>
      <c r="E1322" s="17" t="s">
        <v>25</v>
      </c>
    </row>
    <row r="1323" spans="2:5" ht="12.75">
      <c r="B1323" s="24"/>
      <c r="C1323" s="158"/>
      <c r="D1323" s="159"/>
      <c r="E1323" s="17" t="s">
        <v>25</v>
      </c>
    </row>
    <row r="1324" spans="2:5" ht="12.75">
      <c r="B1324" s="24"/>
      <c r="C1324" s="158"/>
      <c r="D1324" s="159"/>
      <c r="E1324" s="17" t="s">
        <v>25</v>
      </c>
    </row>
    <row r="1325" spans="2:5" ht="12.75">
      <c r="B1325" s="24"/>
      <c r="C1325" s="158"/>
      <c r="D1325" s="159"/>
      <c r="E1325" s="17" t="s">
        <v>25</v>
      </c>
    </row>
    <row r="1326" spans="2:5" ht="12.75">
      <c r="B1326" s="24"/>
      <c r="C1326" s="158"/>
      <c r="D1326" s="159"/>
      <c r="E1326" s="17" t="s">
        <v>25</v>
      </c>
    </row>
    <row r="1327" spans="2:5" ht="12.75">
      <c r="B1327" s="24"/>
      <c r="C1327" s="158"/>
      <c r="D1327" s="159"/>
      <c r="E1327" s="17" t="s">
        <v>25</v>
      </c>
    </row>
    <row r="1328" spans="2:5" ht="12.75">
      <c r="B1328" s="24"/>
      <c r="C1328" s="158"/>
      <c r="D1328" s="159"/>
      <c r="E1328" s="17" t="s">
        <v>25</v>
      </c>
    </row>
    <row r="1329" spans="2:5" ht="12.75">
      <c r="B1329" s="24"/>
      <c r="C1329" s="158"/>
      <c r="D1329" s="159"/>
      <c r="E1329" s="17" t="s">
        <v>25</v>
      </c>
    </row>
    <row r="1330" spans="2:5" ht="12.75">
      <c r="B1330" s="24"/>
      <c r="C1330" s="158"/>
      <c r="D1330" s="159"/>
      <c r="E1330" s="17" t="s">
        <v>25</v>
      </c>
    </row>
    <row r="1331" spans="2:5" ht="12.75">
      <c r="B1331" s="24"/>
      <c r="C1331" s="158"/>
      <c r="D1331" s="159"/>
      <c r="E1331" s="17" t="s">
        <v>25</v>
      </c>
    </row>
    <row r="1332" spans="2:5" ht="12.75">
      <c r="B1332" s="24"/>
      <c r="C1332" s="158"/>
      <c r="D1332" s="159"/>
      <c r="E1332" s="17" t="s">
        <v>25</v>
      </c>
    </row>
    <row r="1333" spans="2:5" ht="12.75">
      <c r="B1333" s="24"/>
      <c r="C1333" s="158"/>
      <c r="D1333" s="159"/>
      <c r="E1333" s="17" t="s">
        <v>25</v>
      </c>
    </row>
    <row r="1334" spans="2:5" ht="12.75">
      <c r="B1334" s="24"/>
      <c r="C1334" s="158"/>
      <c r="D1334" s="159"/>
      <c r="E1334" s="17" t="s">
        <v>25</v>
      </c>
    </row>
    <row r="1335" spans="2:5" ht="12.75">
      <c r="B1335" s="24"/>
      <c r="C1335" s="158"/>
      <c r="D1335" s="159"/>
      <c r="E1335" s="17" t="s">
        <v>25</v>
      </c>
    </row>
    <row r="1336" spans="2:5" ht="12.75">
      <c r="B1336" s="24"/>
      <c r="C1336" s="158"/>
      <c r="D1336" s="159"/>
      <c r="E1336" s="17" t="s">
        <v>25</v>
      </c>
    </row>
    <row r="1337" spans="2:5" ht="12.75">
      <c r="B1337" s="24"/>
      <c r="C1337" s="158"/>
      <c r="D1337" s="159"/>
      <c r="E1337" s="17" t="s">
        <v>25</v>
      </c>
    </row>
    <row r="1338" spans="2:5" ht="12.75">
      <c r="B1338" s="24"/>
      <c r="C1338" s="158"/>
      <c r="D1338" s="159"/>
      <c r="E1338" s="17" t="s">
        <v>25</v>
      </c>
    </row>
    <row r="1339" spans="2:5" ht="12.75">
      <c r="B1339" s="24"/>
      <c r="C1339" s="158"/>
      <c r="D1339" s="159"/>
      <c r="E1339" s="17" t="s">
        <v>25</v>
      </c>
    </row>
    <row r="1340" spans="2:5" ht="12.75">
      <c r="B1340" s="24"/>
      <c r="C1340" s="158"/>
      <c r="D1340" s="159"/>
      <c r="E1340" s="17" t="s">
        <v>25</v>
      </c>
    </row>
    <row r="1341" spans="2:5" ht="12.75">
      <c r="B1341" s="24"/>
      <c r="C1341" s="158"/>
      <c r="D1341" s="159"/>
      <c r="E1341" s="17" t="s">
        <v>25</v>
      </c>
    </row>
    <row r="1342" spans="2:5" ht="12.75">
      <c r="B1342" s="24"/>
      <c r="C1342" s="158"/>
      <c r="D1342" s="159"/>
      <c r="E1342" s="17" t="s">
        <v>25</v>
      </c>
    </row>
    <row r="1343" spans="2:5" ht="12.75">
      <c r="B1343" s="24"/>
      <c r="C1343" s="158"/>
      <c r="D1343" s="159"/>
      <c r="E1343" s="17" t="s">
        <v>25</v>
      </c>
    </row>
    <row r="1344" spans="2:5" ht="12.75">
      <c r="B1344" s="24"/>
      <c r="C1344" s="158"/>
      <c r="D1344" s="159"/>
      <c r="E1344" s="17" t="s">
        <v>25</v>
      </c>
    </row>
    <row r="1345" spans="2:5" ht="12.75">
      <c r="B1345" s="24"/>
      <c r="C1345" s="158"/>
      <c r="D1345" s="159"/>
      <c r="E1345" s="17" t="s">
        <v>25</v>
      </c>
    </row>
    <row r="1346" spans="2:5" ht="12.75">
      <c r="B1346" s="24"/>
      <c r="C1346" s="158"/>
      <c r="D1346" s="159"/>
      <c r="E1346" s="17" t="s">
        <v>25</v>
      </c>
    </row>
    <row r="1347" spans="2:5" ht="12.75">
      <c r="B1347" s="24"/>
      <c r="C1347" s="158"/>
      <c r="D1347" s="159"/>
      <c r="E1347" s="17" t="s">
        <v>25</v>
      </c>
    </row>
    <row r="1348" spans="2:5" ht="12.75">
      <c r="B1348" s="24"/>
      <c r="C1348" s="158"/>
      <c r="D1348" s="159"/>
      <c r="E1348" s="17" t="s">
        <v>25</v>
      </c>
    </row>
    <row r="1349" spans="2:5" ht="12.75">
      <c r="B1349" s="24"/>
      <c r="C1349" s="158"/>
      <c r="D1349" s="159"/>
      <c r="E1349" s="17" t="s">
        <v>25</v>
      </c>
    </row>
    <row r="1350" spans="2:5" ht="12.75">
      <c r="B1350" s="24"/>
      <c r="C1350" s="158"/>
      <c r="D1350" s="159"/>
      <c r="E1350" s="17" t="s">
        <v>25</v>
      </c>
    </row>
    <row r="1351" spans="2:5" ht="12.75">
      <c r="B1351" s="24"/>
      <c r="C1351" s="158"/>
      <c r="D1351" s="159"/>
      <c r="E1351" s="17" t="s">
        <v>25</v>
      </c>
    </row>
    <row r="1352" spans="2:5" ht="12.75">
      <c r="B1352" s="24"/>
      <c r="C1352" s="158"/>
      <c r="D1352" s="159"/>
      <c r="E1352" s="17" t="s">
        <v>25</v>
      </c>
    </row>
    <row r="1353" spans="2:5" ht="12.75">
      <c r="B1353" s="24"/>
      <c r="C1353" s="158"/>
      <c r="D1353" s="159"/>
      <c r="E1353" s="17" t="s">
        <v>25</v>
      </c>
    </row>
    <row r="1354" spans="2:5" ht="12.75">
      <c r="B1354" s="24"/>
      <c r="C1354" s="158"/>
      <c r="D1354" s="159"/>
      <c r="E1354" s="17" t="s">
        <v>25</v>
      </c>
    </row>
    <row r="1355" spans="2:5" ht="12.75">
      <c r="B1355" s="24"/>
      <c r="C1355" s="158"/>
      <c r="D1355" s="159"/>
      <c r="E1355" s="17" t="s">
        <v>25</v>
      </c>
    </row>
    <row r="1356" spans="2:5" ht="12.75">
      <c r="B1356" s="24"/>
      <c r="C1356" s="158"/>
      <c r="D1356" s="159"/>
      <c r="E1356" s="17" t="s">
        <v>25</v>
      </c>
    </row>
    <row r="1357" spans="2:5" ht="12.75">
      <c r="B1357" s="24"/>
      <c r="C1357" s="158"/>
      <c r="D1357" s="159"/>
      <c r="E1357" s="17" t="s">
        <v>25</v>
      </c>
    </row>
    <row r="1358" spans="2:5" ht="12.75">
      <c r="B1358" s="24"/>
      <c r="C1358" s="158"/>
      <c r="D1358" s="159"/>
      <c r="E1358" s="17" t="s">
        <v>25</v>
      </c>
    </row>
    <row r="1359" spans="2:5" ht="12.75">
      <c r="B1359" s="24"/>
      <c r="C1359" s="158"/>
      <c r="D1359" s="159"/>
      <c r="E1359" s="17" t="s">
        <v>25</v>
      </c>
    </row>
    <row r="1360" spans="2:5" ht="12.75">
      <c r="B1360" s="24"/>
      <c r="C1360" s="158"/>
      <c r="D1360" s="159"/>
      <c r="E1360" s="17" t="s">
        <v>25</v>
      </c>
    </row>
    <row r="1361" spans="2:5" ht="12.75">
      <c r="B1361" s="24"/>
      <c r="C1361" s="158"/>
      <c r="D1361" s="159"/>
      <c r="E1361" s="17" t="s">
        <v>25</v>
      </c>
    </row>
    <row r="1362" spans="2:5" ht="12.75">
      <c r="B1362" s="24"/>
      <c r="C1362" s="158"/>
      <c r="D1362" s="159"/>
      <c r="E1362" s="17" t="s">
        <v>25</v>
      </c>
    </row>
    <row r="1363" spans="2:5" ht="12.75">
      <c r="B1363" s="24"/>
      <c r="C1363" s="158"/>
      <c r="D1363" s="159"/>
      <c r="E1363" s="17" t="s">
        <v>25</v>
      </c>
    </row>
    <row r="1364" spans="2:5" ht="12.75">
      <c r="B1364" s="24"/>
      <c r="C1364" s="158"/>
      <c r="D1364" s="159"/>
      <c r="E1364" s="17" t="s">
        <v>25</v>
      </c>
    </row>
    <row r="1365" spans="2:5" ht="12.75">
      <c r="B1365" s="24"/>
      <c r="C1365" s="158"/>
      <c r="D1365" s="159"/>
      <c r="E1365" s="17" t="s">
        <v>25</v>
      </c>
    </row>
    <row r="1366" spans="2:5" ht="12.75">
      <c r="B1366" s="24"/>
      <c r="C1366" s="158"/>
      <c r="D1366" s="159"/>
      <c r="E1366" s="17" t="s">
        <v>25</v>
      </c>
    </row>
    <row r="1367" spans="2:5" ht="12.75">
      <c r="B1367" s="24"/>
      <c r="C1367" s="158"/>
      <c r="D1367" s="159"/>
      <c r="E1367" s="17" t="s">
        <v>25</v>
      </c>
    </row>
    <row r="1368" spans="2:5" ht="12.75">
      <c r="B1368" s="24"/>
      <c r="C1368" s="158"/>
      <c r="D1368" s="159"/>
      <c r="E1368" s="17" t="s">
        <v>25</v>
      </c>
    </row>
    <row r="1369" spans="2:5" ht="12.75">
      <c r="B1369" s="24"/>
      <c r="C1369" s="158"/>
      <c r="D1369" s="159"/>
      <c r="E1369" s="17" t="s">
        <v>25</v>
      </c>
    </row>
    <row r="1370" spans="2:5" ht="12.75">
      <c r="B1370" s="24"/>
      <c r="C1370" s="158"/>
      <c r="D1370" s="159"/>
      <c r="E1370" s="17" t="s">
        <v>25</v>
      </c>
    </row>
    <row r="1371" spans="2:5" ht="12.75">
      <c r="B1371" s="24"/>
      <c r="C1371" s="158"/>
      <c r="D1371" s="159"/>
      <c r="E1371" s="17" t="s">
        <v>25</v>
      </c>
    </row>
    <row r="1372" spans="2:5" ht="12.75">
      <c r="B1372" s="24"/>
      <c r="C1372" s="158"/>
      <c r="D1372" s="159"/>
      <c r="E1372" s="17" t="s">
        <v>25</v>
      </c>
    </row>
    <row r="1373" spans="2:5" ht="12.75">
      <c r="B1373" s="24"/>
      <c r="C1373" s="158"/>
      <c r="D1373" s="159"/>
      <c r="E1373" s="17" t="s">
        <v>25</v>
      </c>
    </row>
    <row r="1374" spans="2:5" ht="12.75">
      <c r="B1374" s="24"/>
      <c r="C1374" s="158"/>
      <c r="D1374" s="159"/>
      <c r="E1374" s="17" t="s">
        <v>25</v>
      </c>
    </row>
    <row r="1375" spans="2:5" ht="12.75">
      <c r="B1375" s="24"/>
      <c r="C1375" s="158"/>
      <c r="D1375" s="159"/>
      <c r="E1375" s="17" t="s">
        <v>25</v>
      </c>
    </row>
    <row r="1376" spans="2:5" ht="12.75">
      <c r="B1376" s="24"/>
      <c r="C1376" s="158"/>
      <c r="D1376" s="159"/>
      <c r="E1376" s="17" t="s">
        <v>25</v>
      </c>
    </row>
    <row r="1377" spans="2:5" ht="12.75">
      <c r="B1377" s="24"/>
      <c r="C1377" s="158"/>
      <c r="D1377" s="159"/>
      <c r="E1377" s="17" t="s">
        <v>25</v>
      </c>
    </row>
    <row r="1378" spans="2:5" ht="12.75">
      <c r="B1378" s="24"/>
      <c r="C1378" s="158"/>
      <c r="D1378" s="159"/>
      <c r="E1378" s="17" t="s">
        <v>25</v>
      </c>
    </row>
    <row r="1379" spans="2:5" ht="12.75">
      <c r="B1379" s="24"/>
      <c r="C1379" s="158"/>
      <c r="D1379" s="159"/>
      <c r="E1379" s="17" t="s">
        <v>25</v>
      </c>
    </row>
    <row r="1380" spans="2:5" ht="12.75">
      <c r="B1380" s="24"/>
      <c r="C1380" s="158"/>
      <c r="D1380" s="159"/>
      <c r="E1380" s="17" t="s">
        <v>25</v>
      </c>
    </row>
    <row r="1381" spans="2:5" ht="12.75">
      <c r="B1381" s="24"/>
      <c r="C1381" s="158"/>
      <c r="D1381" s="159"/>
      <c r="E1381" s="17" t="s">
        <v>25</v>
      </c>
    </row>
    <row r="1382" spans="2:5" ht="12.75">
      <c r="B1382" s="24"/>
      <c r="C1382" s="158"/>
      <c r="D1382" s="159"/>
      <c r="E1382" s="17" t="s">
        <v>25</v>
      </c>
    </row>
    <row r="1383" spans="2:5" ht="12.75">
      <c r="B1383" s="24"/>
      <c r="C1383" s="158"/>
      <c r="D1383" s="159"/>
      <c r="E1383" s="17" t="s">
        <v>25</v>
      </c>
    </row>
    <row r="1384" spans="2:5" ht="12.75">
      <c r="B1384" s="24"/>
      <c r="C1384" s="158"/>
      <c r="D1384" s="159"/>
      <c r="E1384" s="17" t="s">
        <v>25</v>
      </c>
    </row>
    <row r="1385" spans="2:5" ht="12.75">
      <c r="B1385" s="24"/>
      <c r="C1385" s="158"/>
      <c r="D1385" s="159"/>
      <c r="E1385" s="17" t="s">
        <v>25</v>
      </c>
    </row>
    <row r="1386" spans="2:5" ht="12.75">
      <c r="B1386" s="24"/>
      <c r="C1386" s="158"/>
      <c r="D1386" s="159"/>
      <c r="E1386" s="17" t="s">
        <v>25</v>
      </c>
    </row>
    <row r="1387" spans="2:5" ht="12.75">
      <c r="B1387" s="24"/>
      <c r="C1387" s="158"/>
      <c r="D1387" s="159"/>
      <c r="E1387" s="17" t="s">
        <v>25</v>
      </c>
    </row>
    <row r="1388" spans="2:5" ht="12.75">
      <c r="B1388" s="24"/>
      <c r="C1388" s="158"/>
      <c r="D1388" s="159"/>
      <c r="E1388" s="17" t="s">
        <v>25</v>
      </c>
    </row>
    <row r="1389" spans="2:5" ht="12.75">
      <c r="B1389" s="24"/>
      <c r="C1389" s="158"/>
      <c r="D1389" s="159"/>
      <c r="E1389" s="17" t="s">
        <v>25</v>
      </c>
    </row>
    <row r="1390" spans="2:5" ht="12.75">
      <c r="B1390" s="24"/>
      <c r="C1390" s="158"/>
      <c r="D1390" s="159"/>
      <c r="E1390" s="17" t="s">
        <v>25</v>
      </c>
    </row>
    <row r="1391" spans="2:5" ht="12.75">
      <c r="B1391" s="24"/>
      <c r="C1391" s="158"/>
      <c r="D1391" s="159"/>
      <c r="E1391" s="17" t="s">
        <v>25</v>
      </c>
    </row>
    <row r="1392" spans="2:5" ht="12.75">
      <c r="B1392" s="24"/>
      <c r="C1392" s="158"/>
      <c r="D1392" s="159"/>
      <c r="E1392" s="17" t="s">
        <v>25</v>
      </c>
    </row>
    <row r="1393" spans="2:5" ht="12.75">
      <c r="B1393" s="24"/>
      <c r="C1393" s="158"/>
      <c r="D1393" s="159"/>
      <c r="E1393" s="17" t="s">
        <v>25</v>
      </c>
    </row>
    <row r="1394" spans="2:5" ht="12.75">
      <c r="B1394" s="24"/>
      <c r="C1394" s="158"/>
      <c r="D1394" s="159"/>
      <c r="E1394" s="17" t="s">
        <v>25</v>
      </c>
    </row>
    <row r="1395" spans="2:5" ht="12.75">
      <c r="B1395" s="24"/>
      <c r="C1395" s="158"/>
      <c r="D1395" s="159"/>
      <c r="E1395" s="17" t="s">
        <v>25</v>
      </c>
    </row>
    <row r="1396" spans="2:5" ht="12.75">
      <c r="B1396" s="24"/>
      <c r="C1396" s="158"/>
      <c r="D1396" s="159"/>
      <c r="E1396" s="17" t="s">
        <v>25</v>
      </c>
    </row>
    <row r="1397" spans="2:5" ht="12.75">
      <c r="B1397" s="24"/>
      <c r="C1397" s="158"/>
      <c r="D1397" s="159"/>
      <c r="E1397" s="17" t="s">
        <v>25</v>
      </c>
    </row>
    <row r="1398" spans="2:5" ht="12.75">
      <c r="B1398" s="24"/>
      <c r="C1398" s="158"/>
      <c r="D1398" s="159"/>
      <c r="E1398" s="17" t="s">
        <v>25</v>
      </c>
    </row>
    <row r="1399" spans="2:5" ht="12.75">
      <c r="B1399" s="24"/>
      <c r="C1399" s="158"/>
      <c r="D1399" s="159"/>
      <c r="E1399" s="17" t="s">
        <v>25</v>
      </c>
    </row>
    <row r="1400" spans="2:5" ht="12.75">
      <c r="B1400" s="24"/>
      <c r="C1400" s="158"/>
      <c r="D1400" s="159"/>
      <c r="E1400" s="17" t="s">
        <v>25</v>
      </c>
    </row>
    <row r="1401" spans="2:5" ht="12.75">
      <c r="B1401" s="24"/>
      <c r="C1401" s="158"/>
      <c r="D1401" s="159"/>
      <c r="E1401" s="17" t="s">
        <v>25</v>
      </c>
    </row>
    <row r="1402" spans="2:5" ht="12.75">
      <c r="B1402" s="24"/>
      <c r="C1402" s="158"/>
      <c r="D1402" s="159"/>
      <c r="E1402" s="17" t="s">
        <v>25</v>
      </c>
    </row>
    <row r="1403" spans="2:5" ht="12.75">
      <c r="B1403" s="24"/>
      <c r="C1403" s="158"/>
      <c r="D1403" s="159"/>
      <c r="E1403" s="17" t="s">
        <v>25</v>
      </c>
    </row>
    <row r="1404" spans="2:5" ht="12.75">
      <c r="B1404" s="24"/>
      <c r="C1404" s="158"/>
      <c r="D1404" s="159"/>
      <c r="E1404" s="17" t="s">
        <v>25</v>
      </c>
    </row>
    <row r="1405" spans="2:5" ht="12.75">
      <c r="B1405" s="24"/>
      <c r="C1405" s="158"/>
      <c r="D1405" s="159"/>
      <c r="E1405" s="17" t="s">
        <v>25</v>
      </c>
    </row>
    <row r="1406" spans="2:5" ht="12.75">
      <c r="B1406" s="24"/>
      <c r="C1406" s="158"/>
      <c r="D1406" s="159"/>
      <c r="E1406" s="17" t="s">
        <v>25</v>
      </c>
    </row>
    <row r="1407" spans="2:5" ht="12.75">
      <c r="B1407" s="24"/>
      <c r="C1407" s="158"/>
      <c r="D1407" s="159"/>
      <c r="E1407" s="17" t="s">
        <v>25</v>
      </c>
    </row>
    <row r="1408" spans="2:5" ht="12.75">
      <c r="B1408" s="24"/>
      <c r="C1408" s="158"/>
      <c r="D1408" s="159"/>
      <c r="E1408" s="17" t="s">
        <v>25</v>
      </c>
    </row>
    <row r="1409" spans="2:5" ht="12.75">
      <c r="B1409" s="24"/>
      <c r="C1409" s="158"/>
      <c r="D1409" s="159"/>
      <c r="E1409" s="17" t="s">
        <v>25</v>
      </c>
    </row>
    <row r="1410" spans="2:5" ht="12.75">
      <c r="B1410" s="24"/>
      <c r="C1410" s="158"/>
      <c r="D1410" s="159"/>
      <c r="E1410" s="17" t="s">
        <v>25</v>
      </c>
    </row>
    <row r="1411" spans="2:5" ht="12.75">
      <c r="B1411" s="24"/>
      <c r="C1411" s="158"/>
      <c r="D1411" s="159"/>
      <c r="E1411" s="17" t="s">
        <v>25</v>
      </c>
    </row>
    <row r="1412" spans="2:5" ht="12.75">
      <c r="B1412" s="24"/>
      <c r="C1412" s="158"/>
      <c r="D1412" s="159"/>
      <c r="E1412" s="17" t="s">
        <v>25</v>
      </c>
    </row>
    <row r="1413" spans="2:5" ht="12.75">
      <c r="B1413" s="24"/>
      <c r="C1413" s="158"/>
      <c r="D1413" s="159"/>
      <c r="E1413" s="17" t="s">
        <v>25</v>
      </c>
    </row>
    <row r="1414" spans="2:5" ht="12.75">
      <c r="B1414" s="24"/>
      <c r="C1414" s="158"/>
      <c r="D1414" s="159"/>
      <c r="E1414" s="17" t="s">
        <v>25</v>
      </c>
    </row>
    <row r="1415" spans="2:5" ht="12.75">
      <c r="B1415" s="24"/>
      <c r="C1415" s="158"/>
      <c r="D1415" s="159"/>
      <c r="E1415" s="17" t="s">
        <v>25</v>
      </c>
    </row>
    <row r="1416" spans="2:5" ht="12.75">
      <c r="B1416" s="24"/>
      <c r="C1416" s="158"/>
      <c r="D1416" s="159"/>
      <c r="E1416" s="17" t="s">
        <v>25</v>
      </c>
    </row>
    <row r="1417" spans="2:5" ht="12.75">
      <c r="B1417" s="24"/>
      <c r="C1417" s="158"/>
      <c r="D1417" s="159"/>
      <c r="E1417" s="17" t="s">
        <v>25</v>
      </c>
    </row>
    <row r="1418" spans="2:5" ht="12.75">
      <c r="B1418" s="24"/>
      <c r="C1418" s="158"/>
      <c r="D1418" s="159"/>
      <c r="E1418" s="17" t="s">
        <v>25</v>
      </c>
    </row>
    <row r="1419" spans="2:5" ht="12.75">
      <c r="B1419" s="24"/>
      <c r="C1419" s="158"/>
      <c r="D1419" s="159"/>
      <c r="E1419" s="17" t="s">
        <v>25</v>
      </c>
    </row>
    <row r="1420" spans="2:5" ht="12.75">
      <c r="B1420" s="24"/>
      <c r="C1420" s="158"/>
      <c r="D1420" s="159"/>
      <c r="E1420" s="17" t="s">
        <v>25</v>
      </c>
    </row>
    <row r="1421" spans="2:5" ht="12.75">
      <c r="B1421" s="24"/>
      <c r="C1421" s="158"/>
      <c r="D1421" s="159"/>
      <c r="E1421" s="17" t="s">
        <v>25</v>
      </c>
    </row>
    <row r="1422" spans="2:5" ht="12.75">
      <c r="B1422" s="24"/>
      <c r="C1422" s="158"/>
      <c r="D1422" s="159"/>
      <c r="E1422" s="17" t="s">
        <v>25</v>
      </c>
    </row>
    <row r="1423" spans="2:5" ht="12.75">
      <c r="B1423" s="24"/>
      <c r="C1423" s="158"/>
      <c r="D1423" s="159"/>
      <c r="E1423" s="17" t="s">
        <v>25</v>
      </c>
    </row>
    <row r="1424" spans="2:5" ht="12.75">
      <c r="B1424" s="24"/>
      <c r="C1424" s="158"/>
      <c r="D1424" s="159"/>
      <c r="E1424" s="17" t="s">
        <v>25</v>
      </c>
    </row>
    <row r="1425" spans="2:5" ht="12.75">
      <c r="B1425" s="24"/>
      <c r="C1425" s="158"/>
      <c r="D1425" s="159"/>
      <c r="E1425" s="17" t="s">
        <v>25</v>
      </c>
    </row>
    <row r="1426" spans="2:5" ht="12.75">
      <c r="B1426" s="24"/>
      <c r="C1426" s="158"/>
      <c r="D1426" s="159"/>
      <c r="E1426" s="17" t="s">
        <v>25</v>
      </c>
    </row>
    <row r="1427" spans="2:5" ht="12.75">
      <c r="B1427" s="24"/>
      <c r="C1427" s="158"/>
      <c r="D1427" s="159"/>
      <c r="E1427" s="17" t="s">
        <v>25</v>
      </c>
    </row>
    <row r="1428" spans="2:5" ht="12.75">
      <c r="B1428" s="24"/>
      <c r="C1428" s="158"/>
      <c r="D1428" s="159"/>
      <c r="E1428" s="17" t="s">
        <v>25</v>
      </c>
    </row>
    <row r="1429" spans="2:5" ht="12.75">
      <c r="B1429" s="24"/>
      <c r="C1429" s="158"/>
      <c r="D1429" s="159"/>
      <c r="E1429" s="17" t="s">
        <v>25</v>
      </c>
    </row>
    <row r="1430" spans="2:5" ht="12.75">
      <c r="B1430" s="24"/>
      <c r="C1430" s="158"/>
      <c r="D1430" s="159"/>
      <c r="E1430" s="17" t="s">
        <v>25</v>
      </c>
    </row>
    <row r="1431" spans="2:5" ht="12.75">
      <c r="B1431" s="24"/>
      <c r="C1431" s="158"/>
      <c r="D1431" s="159"/>
      <c r="E1431" s="17" t="s">
        <v>25</v>
      </c>
    </row>
    <row r="1432" spans="2:5" ht="12.75">
      <c r="B1432" s="24"/>
      <c r="C1432" s="158"/>
      <c r="D1432" s="159"/>
      <c r="E1432" s="17" t="s">
        <v>25</v>
      </c>
    </row>
    <row r="1433" spans="2:5" ht="12.75">
      <c r="B1433" s="24"/>
      <c r="C1433" s="158"/>
      <c r="D1433" s="159"/>
      <c r="E1433" s="17" t="s">
        <v>25</v>
      </c>
    </row>
    <row r="1434" spans="2:5" ht="12.75">
      <c r="B1434" s="24"/>
      <c r="C1434" s="158"/>
      <c r="D1434" s="159"/>
      <c r="E1434" s="17" t="s">
        <v>25</v>
      </c>
    </row>
    <row r="1435" spans="2:5" ht="12.75">
      <c r="B1435" s="24"/>
      <c r="C1435" s="158"/>
      <c r="D1435" s="159"/>
      <c r="E1435" s="17" t="s">
        <v>25</v>
      </c>
    </row>
    <row r="1436" spans="2:5" ht="12.75">
      <c r="B1436" s="24"/>
      <c r="C1436" s="158"/>
      <c r="D1436" s="159"/>
      <c r="E1436" s="17" t="s">
        <v>25</v>
      </c>
    </row>
    <row r="1437" spans="2:5" ht="12.75">
      <c r="B1437" s="24"/>
      <c r="C1437" s="158"/>
      <c r="D1437" s="159"/>
      <c r="E1437" s="17" t="s">
        <v>25</v>
      </c>
    </row>
    <row r="1438" spans="2:5" ht="12.75">
      <c r="B1438" s="24"/>
      <c r="C1438" s="158"/>
      <c r="D1438" s="159"/>
      <c r="E1438" s="17" t="s">
        <v>25</v>
      </c>
    </row>
    <row r="1439" spans="2:5" ht="12.75">
      <c r="B1439" s="24"/>
      <c r="C1439" s="158"/>
      <c r="D1439" s="159"/>
      <c r="E1439" s="17" t="s">
        <v>25</v>
      </c>
    </row>
    <row r="1440" spans="2:5" ht="12.75">
      <c r="B1440" s="24"/>
      <c r="C1440" s="158"/>
      <c r="D1440" s="159"/>
      <c r="E1440" s="17" t="s">
        <v>25</v>
      </c>
    </row>
    <row r="1441" spans="2:5" ht="12.75">
      <c r="B1441" s="24"/>
      <c r="C1441" s="158"/>
      <c r="D1441" s="159"/>
      <c r="E1441" s="17" t="s">
        <v>25</v>
      </c>
    </row>
    <row r="1442" spans="2:5" ht="12.75">
      <c r="B1442" s="24"/>
      <c r="C1442" s="158"/>
      <c r="D1442" s="159"/>
      <c r="E1442" s="17" t="s">
        <v>25</v>
      </c>
    </row>
    <row r="1443" spans="2:5" ht="12.75">
      <c r="B1443" s="24"/>
      <c r="C1443" s="158"/>
      <c r="D1443" s="159"/>
      <c r="E1443" s="17" t="s">
        <v>25</v>
      </c>
    </row>
    <row r="1444" spans="2:5" ht="12.75">
      <c r="B1444" s="24"/>
      <c r="C1444" s="158"/>
      <c r="D1444" s="159"/>
      <c r="E1444" s="17" t="s">
        <v>25</v>
      </c>
    </row>
    <row r="1445" spans="2:5" ht="12.75">
      <c r="B1445" s="24"/>
      <c r="C1445" s="158"/>
      <c r="D1445" s="159"/>
      <c r="E1445" s="17" t="s">
        <v>25</v>
      </c>
    </row>
    <row r="1446" spans="2:5" ht="12.75">
      <c r="B1446" s="24"/>
      <c r="C1446" s="158"/>
      <c r="D1446" s="159"/>
      <c r="E1446" s="17" t="s">
        <v>25</v>
      </c>
    </row>
    <row r="1447" spans="2:5" ht="12.75">
      <c r="B1447" s="24"/>
      <c r="C1447" s="158"/>
      <c r="D1447" s="159"/>
      <c r="E1447" s="17" t="s">
        <v>25</v>
      </c>
    </row>
    <row r="1448" spans="2:5" ht="12.75">
      <c r="B1448" s="24"/>
      <c r="C1448" s="158"/>
      <c r="D1448" s="159"/>
      <c r="E1448" s="17" t="s">
        <v>25</v>
      </c>
    </row>
    <row r="1449" spans="2:5" ht="12.75">
      <c r="B1449" s="24"/>
      <c r="C1449" s="158"/>
      <c r="D1449" s="159"/>
      <c r="E1449" s="17" t="s">
        <v>25</v>
      </c>
    </row>
    <row r="1450" spans="2:5" ht="12.75">
      <c r="B1450" s="24"/>
      <c r="C1450" s="158"/>
      <c r="D1450" s="159"/>
      <c r="E1450" s="17" t="s">
        <v>25</v>
      </c>
    </row>
    <row r="1451" spans="2:5" ht="12.75">
      <c r="B1451" s="24"/>
      <c r="C1451" s="158"/>
      <c r="D1451" s="159"/>
      <c r="E1451" s="17" t="s">
        <v>25</v>
      </c>
    </row>
    <row r="1452" spans="2:5" ht="12.75">
      <c r="B1452" s="24"/>
      <c r="C1452" s="158"/>
      <c r="D1452" s="159"/>
      <c r="E1452" s="17" t="s">
        <v>25</v>
      </c>
    </row>
    <row r="1453" spans="2:5" ht="12.75">
      <c r="B1453" s="24"/>
      <c r="C1453" s="158"/>
      <c r="D1453" s="159"/>
      <c r="E1453" s="17" t="s">
        <v>25</v>
      </c>
    </row>
    <row r="1454" spans="2:5" ht="12.75">
      <c r="B1454" s="24"/>
      <c r="C1454" s="158"/>
      <c r="D1454" s="159"/>
      <c r="E1454" s="17" t="s">
        <v>25</v>
      </c>
    </row>
    <row r="1455" spans="2:5" ht="12.75">
      <c r="B1455" s="24"/>
      <c r="C1455" s="158"/>
      <c r="D1455" s="159"/>
      <c r="E1455" s="17" t="s">
        <v>25</v>
      </c>
    </row>
    <row r="1456" spans="2:5" ht="12.75">
      <c r="B1456" s="24"/>
      <c r="C1456" s="158"/>
      <c r="D1456" s="159"/>
      <c r="E1456" s="17" t="s">
        <v>25</v>
      </c>
    </row>
    <row r="1457" spans="2:5" ht="12.75">
      <c r="B1457" s="24"/>
      <c r="C1457" s="158"/>
      <c r="D1457" s="159"/>
      <c r="E1457" s="17" t="s">
        <v>25</v>
      </c>
    </row>
    <row r="1458" spans="2:5" ht="12.75">
      <c r="B1458" s="24"/>
      <c r="C1458" s="158"/>
      <c r="D1458" s="159"/>
      <c r="E1458" s="17" t="s">
        <v>25</v>
      </c>
    </row>
    <row r="1459" spans="2:5" ht="12.75">
      <c r="B1459" s="24"/>
      <c r="C1459" s="158"/>
      <c r="D1459" s="159"/>
      <c r="E1459" s="17" t="s">
        <v>25</v>
      </c>
    </row>
    <row r="1460" spans="2:5" ht="12.75">
      <c r="B1460" s="24"/>
      <c r="C1460" s="158"/>
      <c r="D1460" s="159"/>
      <c r="E1460" s="17" t="s">
        <v>25</v>
      </c>
    </row>
    <row r="1461" spans="2:5" ht="12.75">
      <c r="B1461" s="24"/>
      <c r="C1461" s="158"/>
      <c r="D1461" s="159"/>
      <c r="E1461" s="17" t="s">
        <v>25</v>
      </c>
    </row>
    <row r="1462" spans="2:5" ht="12.75">
      <c r="B1462" s="24"/>
      <c r="C1462" s="158"/>
      <c r="D1462" s="159"/>
      <c r="E1462" s="17" t="s">
        <v>25</v>
      </c>
    </row>
    <row r="1463" spans="2:5" ht="12.75">
      <c r="B1463" s="24"/>
      <c r="C1463" s="158"/>
      <c r="D1463" s="159"/>
      <c r="E1463" s="17" t="s">
        <v>25</v>
      </c>
    </row>
    <row r="1464" spans="2:5" ht="12.75">
      <c r="B1464" s="24"/>
      <c r="C1464" s="158"/>
      <c r="D1464" s="159"/>
      <c r="E1464" s="17" t="s">
        <v>25</v>
      </c>
    </row>
    <row r="1465" spans="2:5" ht="12.75">
      <c r="B1465" s="24"/>
      <c r="C1465" s="158"/>
      <c r="D1465" s="159"/>
      <c r="E1465" s="17" t="s">
        <v>25</v>
      </c>
    </row>
    <row r="1466" spans="2:5" ht="12.75">
      <c r="B1466" s="24"/>
      <c r="C1466" s="158"/>
      <c r="D1466" s="159"/>
      <c r="E1466" s="17" t="s">
        <v>25</v>
      </c>
    </row>
    <row r="1467" spans="2:5" ht="12.75">
      <c r="B1467" s="24"/>
      <c r="C1467" s="158"/>
      <c r="D1467" s="159"/>
      <c r="E1467" s="17" t="s">
        <v>25</v>
      </c>
    </row>
    <row r="1468" spans="2:5" ht="12.75">
      <c r="B1468" s="24"/>
      <c r="C1468" s="158"/>
      <c r="D1468" s="159"/>
      <c r="E1468" s="17" t="s">
        <v>25</v>
      </c>
    </row>
    <row r="1469" spans="2:5" ht="12.75">
      <c r="B1469" s="24"/>
      <c r="C1469" s="158"/>
      <c r="D1469" s="159"/>
      <c r="E1469" s="17" t="s">
        <v>25</v>
      </c>
    </row>
    <row r="1470" spans="2:5" ht="12.75">
      <c r="B1470" s="24"/>
      <c r="C1470" s="158"/>
      <c r="D1470" s="159"/>
      <c r="E1470" s="17" t="s">
        <v>25</v>
      </c>
    </row>
    <row r="1471" spans="2:5" ht="12.75">
      <c r="B1471" s="24"/>
      <c r="C1471" s="158"/>
      <c r="D1471" s="159"/>
      <c r="E1471" s="17" t="s">
        <v>25</v>
      </c>
    </row>
    <row r="1472" spans="2:5" ht="12.75">
      <c r="B1472" s="24"/>
      <c r="C1472" s="158"/>
      <c r="D1472" s="159"/>
      <c r="E1472" s="17" t="s">
        <v>25</v>
      </c>
    </row>
    <row r="1473" spans="2:5" ht="12.75">
      <c r="B1473" s="24"/>
      <c r="C1473" s="158"/>
      <c r="D1473" s="159"/>
      <c r="E1473" s="17" t="s">
        <v>25</v>
      </c>
    </row>
    <row r="1474" spans="2:5" ht="12.75">
      <c r="B1474" s="24"/>
      <c r="C1474" s="158"/>
      <c r="D1474" s="159"/>
      <c r="E1474" s="17" t="s">
        <v>25</v>
      </c>
    </row>
    <row r="1475" spans="2:5" ht="12.75">
      <c r="B1475" s="24"/>
      <c r="C1475" s="158"/>
      <c r="D1475" s="159"/>
      <c r="E1475" s="17" t="s">
        <v>25</v>
      </c>
    </row>
    <row r="1476" spans="2:5" ht="12.75">
      <c r="B1476" s="24"/>
      <c r="C1476" s="158"/>
      <c r="D1476" s="159"/>
      <c r="E1476" s="17" t="s">
        <v>25</v>
      </c>
    </row>
    <row r="1477" spans="2:5" ht="12.75">
      <c r="B1477" s="24"/>
      <c r="C1477" s="158"/>
      <c r="D1477" s="159"/>
      <c r="E1477" s="17" t="s">
        <v>25</v>
      </c>
    </row>
    <row r="1478" spans="2:5" ht="12.75">
      <c r="B1478" s="24"/>
      <c r="C1478" s="158"/>
      <c r="D1478" s="159"/>
      <c r="E1478" s="17" t="s">
        <v>25</v>
      </c>
    </row>
    <row r="1479" spans="2:5" ht="12.75">
      <c r="B1479" s="24"/>
      <c r="C1479" s="158"/>
      <c r="D1479" s="159"/>
      <c r="E1479" s="17" t="s">
        <v>25</v>
      </c>
    </row>
    <row r="1480" spans="2:5" ht="12.75">
      <c r="B1480" s="24"/>
      <c r="C1480" s="158"/>
      <c r="D1480" s="159"/>
      <c r="E1480" s="17" t="s">
        <v>25</v>
      </c>
    </row>
    <row r="1481" spans="2:5" ht="12.75">
      <c r="B1481" s="24"/>
      <c r="C1481" s="158"/>
      <c r="D1481" s="159"/>
      <c r="E1481" s="17" t="s">
        <v>25</v>
      </c>
    </row>
    <row r="1482" spans="2:5" ht="12.75">
      <c r="B1482" s="24"/>
      <c r="C1482" s="158"/>
      <c r="D1482" s="159"/>
      <c r="E1482" s="17" t="s">
        <v>25</v>
      </c>
    </row>
    <row r="1483" spans="2:5" ht="12.75">
      <c r="B1483" s="24"/>
      <c r="C1483" s="158"/>
      <c r="D1483" s="159"/>
      <c r="E1483" s="17" t="s">
        <v>25</v>
      </c>
    </row>
    <row r="1484" spans="2:5" ht="12.75">
      <c r="B1484" s="24"/>
      <c r="C1484" s="158"/>
      <c r="D1484" s="159"/>
      <c r="E1484" s="17" t="s">
        <v>25</v>
      </c>
    </row>
    <row r="1485" spans="2:5" ht="12.75">
      <c r="B1485" s="24"/>
      <c r="C1485" s="158"/>
      <c r="D1485" s="159"/>
      <c r="E1485" s="17" t="s">
        <v>25</v>
      </c>
    </row>
    <row r="1486" spans="2:5" ht="12.75">
      <c r="B1486" s="24"/>
      <c r="C1486" s="158"/>
      <c r="D1486" s="159"/>
      <c r="E1486" s="17" t="s">
        <v>25</v>
      </c>
    </row>
    <row r="1487" spans="2:5" ht="12.75">
      <c r="B1487" s="24"/>
      <c r="C1487" s="158"/>
      <c r="D1487" s="159"/>
      <c r="E1487" s="17" t="s">
        <v>25</v>
      </c>
    </row>
    <row r="1488" spans="2:5" ht="12.75">
      <c r="B1488" s="24"/>
      <c r="C1488" s="158"/>
      <c r="D1488" s="159"/>
      <c r="E1488" s="17" t="s">
        <v>25</v>
      </c>
    </row>
    <row r="1489" spans="2:5" ht="12.75">
      <c r="B1489" s="24"/>
      <c r="C1489" s="158"/>
      <c r="D1489" s="159"/>
      <c r="E1489" s="17" t="s">
        <v>25</v>
      </c>
    </row>
    <row r="1490" spans="2:5" ht="12.75">
      <c r="B1490" s="24"/>
      <c r="C1490" s="158"/>
      <c r="D1490" s="159"/>
      <c r="E1490" s="17" t="s">
        <v>25</v>
      </c>
    </row>
    <row r="1491" spans="2:5" ht="12.75">
      <c r="B1491" s="24"/>
      <c r="C1491" s="158"/>
      <c r="D1491" s="159"/>
      <c r="E1491" s="17" t="s">
        <v>25</v>
      </c>
    </row>
    <row r="1492" spans="2:5" ht="12.75">
      <c r="B1492" s="24"/>
      <c r="C1492" s="158"/>
      <c r="D1492" s="159"/>
      <c r="E1492" s="17" t="s">
        <v>25</v>
      </c>
    </row>
    <row r="1493" spans="2:5" ht="12.75">
      <c r="B1493" s="24"/>
      <c r="C1493" s="158"/>
      <c r="D1493" s="159"/>
      <c r="E1493" s="17" t="s">
        <v>25</v>
      </c>
    </row>
    <row r="1494" spans="2:5" ht="12.75">
      <c r="B1494" s="24"/>
      <c r="C1494" s="158"/>
      <c r="D1494" s="159"/>
      <c r="E1494" s="17" t="s">
        <v>25</v>
      </c>
    </row>
    <row r="1495" spans="2:5" ht="12.75">
      <c r="B1495" s="24"/>
      <c r="C1495" s="158"/>
      <c r="D1495" s="159"/>
      <c r="E1495" s="17" t="s">
        <v>25</v>
      </c>
    </row>
    <row r="1496" spans="2:5" ht="12.75">
      <c r="B1496" s="24"/>
      <c r="C1496" s="158"/>
      <c r="D1496" s="159"/>
      <c r="E1496" s="17" t="s">
        <v>25</v>
      </c>
    </row>
    <row r="1497" spans="2:5" ht="12.75">
      <c r="B1497" s="24"/>
      <c r="C1497" s="158"/>
      <c r="D1497" s="159"/>
      <c r="E1497" s="17" t="s">
        <v>25</v>
      </c>
    </row>
    <row r="1498" spans="2:5" ht="12.75">
      <c r="B1498" s="24"/>
      <c r="C1498" s="158"/>
      <c r="D1498" s="159"/>
      <c r="E1498" s="17" t="s">
        <v>25</v>
      </c>
    </row>
    <row r="1499" spans="2:5" ht="12.75">
      <c r="B1499" s="24"/>
      <c r="C1499" s="158"/>
      <c r="D1499" s="159"/>
      <c r="E1499" s="17" t="s">
        <v>25</v>
      </c>
    </row>
    <row r="1500" spans="2:5" ht="12.75">
      <c r="B1500" s="24"/>
      <c r="C1500" s="158"/>
      <c r="D1500" s="159"/>
      <c r="E1500" s="17" t="s">
        <v>25</v>
      </c>
    </row>
    <row r="1501" spans="2:5" ht="12.75">
      <c r="B1501" s="24"/>
      <c r="C1501" s="158"/>
      <c r="D1501" s="159"/>
      <c r="E1501" s="17" t="s">
        <v>25</v>
      </c>
    </row>
    <row r="1502" spans="2:5" ht="12.75">
      <c r="B1502" s="24"/>
      <c r="C1502" s="158"/>
      <c r="D1502" s="159"/>
      <c r="E1502" s="17" t="s">
        <v>25</v>
      </c>
    </row>
    <row r="1503" spans="2:5" ht="12.75">
      <c r="B1503" s="24"/>
      <c r="C1503" s="158"/>
      <c r="D1503" s="159"/>
      <c r="E1503" s="17" t="s">
        <v>25</v>
      </c>
    </row>
    <row r="1504" spans="2:5" ht="12.75">
      <c r="B1504" s="24"/>
      <c r="C1504" s="158"/>
      <c r="D1504" s="159"/>
      <c r="E1504" s="17" t="s">
        <v>25</v>
      </c>
    </row>
    <row r="1505" spans="2:5" ht="12.75">
      <c r="B1505" s="24"/>
      <c r="C1505" s="158"/>
      <c r="D1505" s="159"/>
      <c r="E1505" s="17" t="s">
        <v>25</v>
      </c>
    </row>
    <row r="1506" spans="2:5" ht="12.75">
      <c r="B1506" s="24"/>
      <c r="C1506" s="158"/>
      <c r="D1506" s="159"/>
      <c r="E1506" s="17" t="s">
        <v>25</v>
      </c>
    </row>
    <row r="1507" spans="2:5" ht="12.75">
      <c r="B1507" s="24"/>
      <c r="C1507" s="158"/>
      <c r="D1507" s="159"/>
      <c r="E1507" s="17" t="s">
        <v>25</v>
      </c>
    </row>
    <row r="1508" spans="2:5" ht="12.75">
      <c r="B1508" s="24"/>
      <c r="C1508" s="158"/>
      <c r="D1508" s="159"/>
      <c r="E1508" s="17" t="s">
        <v>25</v>
      </c>
    </row>
    <row r="1509" spans="2:5" ht="12.75">
      <c r="B1509" s="24"/>
      <c r="C1509" s="158"/>
      <c r="D1509" s="159"/>
      <c r="E1509" s="17" t="s">
        <v>25</v>
      </c>
    </row>
    <row r="1510" spans="2:5" ht="12.75">
      <c r="B1510" s="24"/>
      <c r="C1510" s="158"/>
      <c r="D1510" s="159"/>
      <c r="E1510" s="17" t="s">
        <v>25</v>
      </c>
    </row>
    <row r="1511" spans="2:5" ht="12.75">
      <c r="B1511" s="24"/>
      <c r="C1511" s="158"/>
      <c r="D1511" s="159"/>
      <c r="E1511" s="17" t="s">
        <v>25</v>
      </c>
    </row>
    <row r="1512" spans="2:5" ht="12.75">
      <c r="B1512" s="24"/>
      <c r="C1512" s="158"/>
      <c r="D1512" s="159"/>
      <c r="E1512" s="17" t="s">
        <v>25</v>
      </c>
    </row>
    <row r="1513" spans="2:5" ht="12.75">
      <c r="B1513" s="24"/>
      <c r="C1513" s="158"/>
      <c r="D1513" s="159"/>
      <c r="E1513" s="17" t="s">
        <v>25</v>
      </c>
    </row>
    <row r="1514" spans="2:5" ht="12.75">
      <c r="B1514" s="24"/>
      <c r="C1514" s="158"/>
      <c r="D1514" s="159"/>
      <c r="E1514" s="17" t="s">
        <v>25</v>
      </c>
    </row>
    <row r="1515" spans="2:5" ht="12.75">
      <c r="B1515" s="24"/>
      <c r="C1515" s="158"/>
      <c r="D1515" s="159"/>
      <c r="E1515" s="17" t="s">
        <v>25</v>
      </c>
    </row>
    <row r="1516" spans="2:5" ht="12.75">
      <c r="B1516" s="24"/>
      <c r="C1516" s="158"/>
      <c r="D1516" s="159"/>
      <c r="E1516" s="17" t="s">
        <v>25</v>
      </c>
    </row>
    <row r="1517" spans="2:5" ht="12.75">
      <c r="B1517" s="24"/>
      <c r="C1517" s="158"/>
      <c r="D1517" s="159"/>
      <c r="E1517" s="17" t="s">
        <v>25</v>
      </c>
    </row>
    <row r="1518" spans="2:5" ht="12.75">
      <c r="B1518" s="24"/>
      <c r="C1518" s="158"/>
      <c r="D1518" s="159"/>
      <c r="E1518" s="17" t="s">
        <v>25</v>
      </c>
    </row>
    <row r="1519" spans="2:5" ht="12.75">
      <c r="B1519" s="24"/>
      <c r="C1519" s="158"/>
      <c r="D1519" s="159"/>
      <c r="E1519" s="17" t="s">
        <v>25</v>
      </c>
    </row>
    <row r="1520" spans="2:5" ht="12.75">
      <c r="B1520" s="24"/>
      <c r="C1520" s="158"/>
      <c r="D1520" s="159"/>
      <c r="E1520" s="17" t="s">
        <v>25</v>
      </c>
    </row>
    <row r="1521" spans="2:5" ht="12.75">
      <c r="B1521" s="24"/>
      <c r="C1521" s="158"/>
      <c r="D1521" s="159"/>
      <c r="E1521" s="17" t="s">
        <v>25</v>
      </c>
    </row>
    <row r="1522" spans="2:5" ht="12.75">
      <c r="B1522" s="24"/>
      <c r="C1522" s="158"/>
      <c r="D1522" s="159"/>
      <c r="E1522" s="17" t="s">
        <v>25</v>
      </c>
    </row>
    <row r="1523" spans="2:5" ht="12.75">
      <c r="B1523" s="24"/>
      <c r="C1523" s="158"/>
      <c r="D1523" s="159"/>
      <c r="E1523" s="17" t="s">
        <v>25</v>
      </c>
    </row>
    <row r="1524" spans="2:5" ht="12.75">
      <c r="B1524" s="24"/>
      <c r="C1524" s="158"/>
      <c r="D1524" s="159"/>
      <c r="E1524" s="17" t="s">
        <v>25</v>
      </c>
    </row>
    <row r="1525" spans="2:5" ht="12.75">
      <c r="B1525" s="24"/>
      <c r="C1525" s="158"/>
      <c r="D1525" s="159"/>
      <c r="E1525" s="17" t="s">
        <v>25</v>
      </c>
    </row>
    <row r="1526" spans="2:5" ht="12.75">
      <c r="B1526" s="24"/>
      <c r="C1526" s="158"/>
      <c r="D1526" s="159"/>
      <c r="E1526" s="17" t="s">
        <v>25</v>
      </c>
    </row>
    <row r="1527" spans="2:5" ht="12.75">
      <c r="B1527" s="24"/>
      <c r="C1527" s="158"/>
      <c r="D1527" s="159"/>
      <c r="E1527" s="17" t="s">
        <v>25</v>
      </c>
    </row>
    <row r="1528" spans="2:5" ht="12.75">
      <c r="B1528" s="24"/>
      <c r="C1528" s="158"/>
      <c r="D1528" s="159"/>
      <c r="E1528" s="17" t="s">
        <v>25</v>
      </c>
    </row>
    <row r="1529" spans="2:5" ht="12.75">
      <c r="B1529" s="24"/>
      <c r="C1529" s="158"/>
      <c r="D1529" s="159"/>
      <c r="E1529" s="17" t="s">
        <v>25</v>
      </c>
    </row>
    <row r="1530" spans="2:5" ht="12.75">
      <c r="B1530" s="24"/>
      <c r="C1530" s="158"/>
      <c r="D1530" s="159"/>
      <c r="E1530" s="17" t="s">
        <v>25</v>
      </c>
    </row>
    <row r="1531" spans="2:5" ht="12.75">
      <c r="B1531" s="24"/>
      <c r="C1531" s="158"/>
      <c r="D1531" s="159"/>
      <c r="E1531" s="17" t="s">
        <v>25</v>
      </c>
    </row>
    <row r="1532" spans="2:5" ht="12.75">
      <c r="B1532" s="24"/>
      <c r="C1532" s="158"/>
      <c r="D1532" s="159"/>
      <c r="E1532" s="17" t="s">
        <v>25</v>
      </c>
    </row>
    <row r="1533" spans="2:5" ht="12.75">
      <c r="B1533" s="24"/>
      <c r="C1533" s="158"/>
      <c r="D1533" s="159"/>
      <c r="E1533" s="17" t="s">
        <v>25</v>
      </c>
    </row>
    <row r="1534" spans="2:5" ht="12.75">
      <c r="B1534" s="24"/>
      <c r="C1534" s="158"/>
      <c r="D1534" s="159"/>
      <c r="E1534" s="17" t="s">
        <v>25</v>
      </c>
    </row>
    <row r="1535" spans="2:5" ht="12.75">
      <c r="B1535" s="24"/>
      <c r="C1535" s="158"/>
      <c r="D1535" s="159"/>
      <c r="E1535" s="17" t="s">
        <v>25</v>
      </c>
    </row>
    <row r="1536" spans="2:5" ht="12.75">
      <c r="B1536" s="24"/>
      <c r="C1536" s="158"/>
      <c r="D1536" s="159"/>
      <c r="E1536" s="17" t="s">
        <v>25</v>
      </c>
    </row>
    <row r="1537" spans="2:5" ht="12.75">
      <c r="B1537" s="24"/>
      <c r="C1537" s="158"/>
      <c r="D1537" s="159"/>
      <c r="E1537" s="17" t="s">
        <v>25</v>
      </c>
    </row>
    <row r="1538" spans="2:5" ht="12.75">
      <c r="B1538" s="24"/>
      <c r="C1538" s="158"/>
      <c r="D1538" s="159"/>
      <c r="E1538" s="17" t="s">
        <v>25</v>
      </c>
    </row>
    <row r="1539" spans="2:5" ht="12.75">
      <c r="B1539" s="24"/>
      <c r="C1539" s="158"/>
      <c r="D1539" s="159"/>
      <c r="E1539" s="17" t="s">
        <v>25</v>
      </c>
    </row>
    <row r="1540" spans="2:5" ht="12.75">
      <c r="B1540" s="24"/>
      <c r="C1540" s="158"/>
      <c r="D1540" s="159"/>
      <c r="E1540" s="17" t="s">
        <v>25</v>
      </c>
    </row>
    <row r="1541" spans="2:5" ht="12.75">
      <c r="B1541" s="24"/>
      <c r="C1541" s="158"/>
      <c r="D1541" s="159"/>
      <c r="E1541" s="17" t="s">
        <v>25</v>
      </c>
    </row>
    <row r="1542" spans="2:5" ht="12.75">
      <c r="B1542" s="24"/>
      <c r="C1542" s="158"/>
      <c r="D1542" s="159"/>
      <c r="E1542" s="17" t="s">
        <v>25</v>
      </c>
    </row>
    <row r="1543" spans="2:5" ht="12.75">
      <c r="B1543" s="24"/>
      <c r="C1543" s="158"/>
      <c r="D1543" s="159"/>
      <c r="E1543" s="17" t="s">
        <v>25</v>
      </c>
    </row>
    <row r="1544" spans="2:5" ht="12.75">
      <c r="B1544" s="24"/>
      <c r="C1544" s="158"/>
      <c r="D1544" s="159"/>
      <c r="E1544" s="17" t="s">
        <v>25</v>
      </c>
    </row>
    <row r="1545" spans="2:5" ht="12.75">
      <c r="B1545" s="24"/>
      <c r="C1545" s="158"/>
      <c r="D1545" s="159"/>
      <c r="E1545" s="17" t="s">
        <v>25</v>
      </c>
    </row>
    <row r="1546" spans="2:5" ht="12.75">
      <c r="B1546" s="24"/>
      <c r="C1546" s="158"/>
      <c r="D1546" s="159"/>
      <c r="E1546" s="17" t="s">
        <v>25</v>
      </c>
    </row>
    <row r="1547" spans="2:5" ht="12.75">
      <c r="B1547" s="24"/>
      <c r="C1547" s="158"/>
      <c r="D1547" s="159"/>
      <c r="E1547" s="17" t="s">
        <v>25</v>
      </c>
    </row>
    <row r="1548" spans="2:5" ht="12.75">
      <c r="B1548" s="24"/>
      <c r="C1548" s="158"/>
      <c r="D1548" s="159"/>
      <c r="E1548" s="17" t="s">
        <v>25</v>
      </c>
    </row>
    <row r="1549" spans="2:5" ht="12.75">
      <c r="B1549" s="24"/>
      <c r="C1549" s="158"/>
      <c r="D1549" s="159"/>
      <c r="E1549" s="17" t="s">
        <v>25</v>
      </c>
    </row>
    <row r="1550" spans="2:5" ht="12.75">
      <c r="B1550" s="24"/>
      <c r="C1550" s="158"/>
      <c r="D1550" s="159"/>
      <c r="E1550" s="17" t="s">
        <v>25</v>
      </c>
    </row>
    <row r="1551" spans="2:5" ht="12.75">
      <c r="B1551" s="24"/>
      <c r="C1551" s="158"/>
      <c r="D1551" s="159"/>
      <c r="E1551" s="17" t="s">
        <v>25</v>
      </c>
    </row>
    <row r="1552" spans="2:5" ht="12.75">
      <c r="B1552" s="24"/>
      <c r="C1552" s="158"/>
      <c r="D1552" s="159"/>
      <c r="E1552" s="17" t="s">
        <v>25</v>
      </c>
    </row>
    <row r="1553" spans="2:5" ht="12.75">
      <c r="B1553" s="24"/>
      <c r="C1553" s="158"/>
      <c r="D1553" s="159"/>
      <c r="E1553" s="17" t="s">
        <v>25</v>
      </c>
    </row>
    <row r="1554" spans="2:5" ht="12.75">
      <c r="B1554" s="24"/>
      <c r="C1554" s="158"/>
      <c r="D1554" s="159"/>
      <c r="E1554" s="17" t="s">
        <v>25</v>
      </c>
    </row>
    <row r="1555" spans="2:5" ht="12.75">
      <c r="B1555" s="24"/>
      <c r="C1555" s="158"/>
      <c r="D1555" s="159"/>
      <c r="E1555" s="17" t="s">
        <v>25</v>
      </c>
    </row>
    <row r="1556" spans="2:5" ht="12.75">
      <c r="B1556" s="24"/>
      <c r="C1556" s="158"/>
      <c r="D1556" s="159"/>
      <c r="E1556" s="17" t="s">
        <v>25</v>
      </c>
    </row>
    <row r="1557" spans="2:5" ht="12.75">
      <c r="B1557" s="24"/>
      <c r="C1557" s="158"/>
      <c r="D1557" s="159"/>
      <c r="E1557" s="17" t="s">
        <v>25</v>
      </c>
    </row>
    <row r="1558" spans="2:5" ht="12.75">
      <c r="B1558" s="24"/>
      <c r="C1558" s="158"/>
      <c r="D1558" s="159"/>
      <c r="E1558" s="17" t="s">
        <v>25</v>
      </c>
    </row>
    <row r="1559" spans="2:5" ht="12.75">
      <c r="B1559" s="24"/>
      <c r="C1559" s="158"/>
      <c r="D1559" s="159"/>
      <c r="E1559" s="17" t="s">
        <v>25</v>
      </c>
    </row>
    <row r="1560" spans="2:5" ht="12.75">
      <c r="B1560" s="24"/>
      <c r="C1560" s="158"/>
      <c r="D1560" s="159"/>
      <c r="E1560" s="17" t="s">
        <v>25</v>
      </c>
    </row>
    <row r="1561" spans="2:5" ht="12.75">
      <c r="B1561" s="24"/>
      <c r="C1561" s="158"/>
      <c r="D1561" s="159"/>
      <c r="E1561" s="17" t="s">
        <v>25</v>
      </c>
    </row>
    <row r="1562" spans="2:5" ht="12.75">
      <c r="B1562" s="24"/>
      <c r="C1562" s="158"/>
      <c r="D1562" s="159"/>
      <c r="E1562" s="17" t="s">
        <v>25</v>
      </c>
    </row>
    <row r="1563" spans="2:5" ht="12.75">
      <c r="B1563" s="24"/>
      <c r="C1563" s="158"/>
      <c r="D1563" s="159"/>
      <c r="E1563" s="17" t="s">
        <v>25</v>
      </c>
    </row>
    <row r="1564" spans="2:5" ht="12.75">
      <c r="B1564" s="24"/>
      <c r="C1564" s="158"/>
      <c r="D1564" s="159"/>
      <c r="E1564" s="17" t="s">
        <v>25</v>
      </c>
    </row>
    <row r="1565" spans="2:5" ht="12.75">
      <c r="B1565" s="24"/>
      <c r="C1565" s="158"/>
      <c r="D1565" s="159"/>
      <c r="E1565" s="17" t="s">
        <v>25</v>
      </c>
    </row>
    <row r="1566" spans="2:5" ht="12.75">
      <c r="B1566" s="24"/>
      <c r="C1566" s="158"/>
      <c r="D1566" s="159"/>
      <c r="E1566" s="17" t="s">
        <v>25</v>
      </c>
    </row>
    <row r="1567" spans="2:5" ht="12.75">
      <c r="B1567" s="24"/>
      <c r="C1567" s="158"/>
      <c r="D1567" s="159"/>
      <c r="E1567" s="17" t="s">
        <v>25</v>
      </c>
    </row>
    <row r="1568" spans="2:5" ht="12.75">
      <c r="B1568" s="24"/>
      <c r="C1568" s="158"/>
      <c r="D1568" s="159"/>
      <c r="E1568" s="17" t="s">
        <v>25</v>
      </c>
    </row>
    <row r="1569" spans="2:5" ht="12.75">
      <c r="B1569" s="24"/>
      <c r="C1569" s="158"/>
      <c r="D1569" s="159"/>
      <c r="E1569" s="17" t="s">
        <v>25</v>
      </c>
    </row>
    <row r="1570" spans="2:5" ht="12.75">
      <c r="B1570" s="24"/>
      <c r="C1570" s="158"/>
      <c r="D1570" s="159"/>
      <c r="E1570" s="17" t="s">
        <v>25</v>
      </c>
    </row>
    <row r="1571" spans="2:5" ht="12.75">
      <c r="B1571" s="24"/>
      <c r="C1571" s="158"/>
      <c r="D1571" s="159"/>
      <c r="E1571" s="17" t="s">
        <v>25</v>
      </c>
    </row>
    <row r="1572" spans="2:5" ht="12.75">
      <c r="B1572" s="24"/>
      <c r="C1572" s="158"/>
      <c r="D1572" s="159"/>
      <c r="E1572" s="17" t="s">
        <v>25</v>
      </c>
    </row>
    <row r="1573" spans="2:5" ht="12.75">
      <c r="B1573" s="24"/>
      <c r="C1573" s="158"/>
      <c r="D1573" s="159"/>
      <c r="E1573" s="17" t="s">
        <v>25</v>
      </c>
    </row>
    <row r="1574" spans="2:5" ht="12.75">
      <c r="B1574" s="24"/>
      <c r="C1574" s="158"/>
      <c r="D1574" s="159"/>
      <c r="E1574" s="17" t="s">
        <v>25</v>
      </c>
    </row>
    <row r="1575" spans="2:5" ht="12.75">
      <c r="B1575" s="24"/>
      <c r="C1575" s="158"/>
      <c r="D1575" s="159"/>
      <c r="E1575" s="17" t="s">
        <v>25</v>
      </c>
    </row>
    <row r="1576" spans="2:5" ht="12.75">
      <c r="B1576" s="24"/>
      <c r="C1576" s="158"/>
      <c r="D1576" s="159"/>
      <c r="E1576" s="17" t="s">
        <v>25</v>
      </c>
    </row>
    <row r="1577" spans="2:5" ht="12.75">
      <c r="B1577" s="24"/>
      <c r="C1577" s="158"/>
      <c r="D1577" s="159"/>
      <c r="E1577" s="17" t="s">
        <v>25</v>
      </c>
    </row>
    <row r="1578" spans="2:5" ht="12.75">
      <c r="B1578" s="24"/>
      <c r="C1578" s="158"/>
      <c r="D1578" s="159"/>
      <c r="E1578" s="17" t="s">
        <v>25</v>
      </c>
    </row>
    <row r="1579" spans="2:5" ht="12.75">
      <c r="B1579" s="24"/>
      <c r="C1579" s="158"/>
      <c r="D1579" s="159"/>
      <c r="E1579" s="17" t="s">
        <v>25</v>
      </c>
    </row>
    <row r="1580" spans="2:5" ht="12.75">
      <c r="B1580" s="24"/>
      <c r="C1580" s="158"/>
      <c r="D1580" s="159"/>
      <c r="E1580" s="17" t="s">
        <v>25</v>
      </c>
    </row>
    <row r="1581" spans="2:5" ht="12.75">
      <c r="B1581" s="24"/>
      <c r="C1581" s="158"/>
      <c r="D1581" s="159"/>
      <c r="E1581" s="17" t="s">
        <v>25</v>
      </c>
    </row>
    <row r="1582" spans="2:5" ht="12.75">
      <c r="B1582" s="24"/>
      <c r="C1582" s="158"/>
      <c r="D1582" s="159"/>
      <c r="E1582" s="17" t="s">
        <v>25</v>
      </c>
    </row>
    <row r="1583" spans="2:5" ht="12.75">
      <c r="B1583" s="24"/>
      <c r="C1583" s="158"/>
      <c r="D1583" s="159"/>
      <c r="E1583" s="17" t="s">
        <v>25</v>
      </c>
    </row>
    <row r="1584" spans="2:5" ht="12.75">
      <c r="B1584" s="24"/>
      <c r="C1584" s="158"/>
      <c r="D1584" s="159"/>
      <c r="E1584" s="17" t="s">
        <v>25</v>
      </c>
    </row>
    <row r="1585" spans="2:5" ht="12.75">
      <c r="B1585" s="24"/>
      <c r="C1585" s="158"/>
      <c r="D1585" s="159"/>
      <c r="E1585" s="17" t="s">
        <v>25</v>
      </c>
    </row>
    <row r="1586" spans="2:5" ht="12.75">
      <c r="B1586" s="24"/>
      <c r="C1586" s="158"/>
      <c r="D1586" s="159"/>
      <c r="E1586" s="17" t="s">
        <v>25</v>
      </c>
    </row>
    <row r="1587" spans="2:5" ht="12.75">
      <c r="B1587" s="24"/>
      <c r="C1587" s="158"/>
      <c r="D1587" s="159"/>
      <c r="E1587" s="17" t="s">
        <v>25</v>
      </c>
    </row>
    <row r="1588" spans="2:5" ht="12.75">
      <c r="B1588" s="24"/>
      <c r="C1588" s="158"/>
      <c r="D1588" s="159"/>
      <c r="E1588" s="17" t="s">
        <v>25</v>
      </c>
    </row>
    <row r="1589" spans="2:5" ht="12.75">
      <c r="B1589" s="24"/>
      <c r="C1589" s="158"/>
      <c r="D1589" s="159"/>
      <c r="E1589" s="17" t="s">
        <v>25</v>
      </c>
    </row>
    <row r="1590" spans="2:5" ht="12.75">
      <c r="B1590" s="24"/>
      <c r="C1590" s="158"/>
      <c r="D1590" s="159"/>
      <c r="E1590" s="17" t="s">
        <v>25</v>
      </c>
    </row>
    <row r="1591" spans="2:5" ht="12.75">
      <c r="B1591" s="24"/>
      <c r="C1591" s="158"/>
      <c r="D1591" s="159"/>
      <c r="E1591" s="17" t="s">
        <v>25</v>
      </c>
    </row>
    <row r="1592" spans="2:5" ht="12.75">
      <c r="B1592" s="24"/>
      <c r="C1592" s="158"/>
      <c r="D1592" s="159"/>
      <c r="E1592" s="17" t="s">
        <v>25</v>
      </c>
    </row>
    <row r="1593" spans="2:5" ht="12.75">
      <c r="B1593" s="24"/>
      <c r="C1593" s="158"/>
      <c r="D1593" s="159"/>
      <c r="E1593" s="17" t="s">
        <v>25</v>
      </c>
    </row>
    <row r="1594" spans="2:5" ht="12.75">
      <c r="B1594" s="24"/>
      <c r="C1594" s="158"/>
      <c r="D1594" s="159"/>
      <c r="E1594" s="17" t="s">
        <v>25</v>
      </c>
    </row>
    <row r="1595" spans="2:5" ht="12.75">
      <c r="B1595" s="24"/>
      <c r="C1595" s="158"/>
      <c r="D1595" s="159"/>
      <c r="E1595" s="17" t="s">
        <v>25</v>
      </c>
    </row>
    <row r="1596" spans="2:5" ht="12.75">
      <c r="B1596" s="24"/>
      <c r="C1596" s="158"/>
      <c r="D1596" s="159"/>
      <c r="E1596" s="17" t="s">
        <v>25</v>
      </c>
    </row>
    <row r="1597" spans="2:5" ht="12.75">
      <c r="B1597" s="24"/>
      <c r="C1597" s="158"/>
      <c r="D1597" s="159"/>
      <c r="E1597" s="17" t="s">
        <v>25</v>
      </c>
    </row>
    <row r="1598" spans="2:5" ht="12.75">
      <c r="B1598" s="24"/>
      <c r="C1598" s="158"/>
      <c r="D1598" s="159"/>
      <c r="E1598" s="17" t="s">
        <v>25</v>
      </c>
    </row>
    <row r="1599" spans="2:5" ht="12.75">
      <c r="B1599" s="24"/>
      <c r="C1599" s="158"/>
      <c r="D1599" s="159"/>
      <c r="E1599" s="17" t="s">
        <v>25</v>
      </c>
    </row>
    <row r="1600" spans="2:5" ht="12.75">
      <c r="B1600" s="24"/>
      <c r="C1600" s="158"/>
      <c r="D1600" s="159"/>
      <c r="E1600" s="17" t="s">
        <v>25</v>
      </c>
    </row>
    <row r="1601" spans="2:5" ht="12.75">
      <c r="B1601" s="24"/>
      <c r="C1601" s="158"/>
      <c r="D1601" s="159"/>
      <c r="E1601" s="17" t="s">
        <v>25</v>
      </c>
    </row>
    <row r="1602" spans="2:5" ht="12.75">
      <c r="B1602" s="24"/>
      <c r="C1602" s="158"/>
      <c r="D1602" s="159"/>
      <c r="E1602" s="17" t="s">
        <v>25</v>
      </c>
    </row>
    <row r="1603" spans="2:5" ht="12.75">
      <c r="B1603" s="24"/>
      <c r="C1603" s="158"/>
      <c r="D1603" s="159"/>
      <c r="E1603" s="17" t="s">
        <v>25</v>
      </c>
    </row>
    <row r="1604" spans="2:5" ht="12.75">
      <c r="B1604" s="24"/>
      <c r="C1604" s="158"/>
      <c r="D1604" s="159"/>
      <c r="E1604" s="17" t="s">
        <v>25</v>
      </c>
    </row>
    <row r="1605" spans="2:5" ht="12.75">
      <c r="B1605" s="24"/>
      <c r="C1605" s="158"/>
      <c r="D1605" s="159"/>
      <c r="E1605" s="17" t="s">
        <v>25</v>
      </c>
    </row>
    <row r="1606" spans="2:5" ht="12.75">
      <c r="B1606" s="24"/>
      <c r="C1606" s="158"/>
      <c r="D1606" s="159"/>
      <c r="E1606" s="17" t="s">
        <v>25</v>
      </c>
    </row>
    <row r="1607" spans="2:5" ht="12.75">
      <c r="B1607" s="24"/>
      <c r="C1607" s="158"/>
      <c r="D1607" s="159"/>
      <c r="E1607" s="17" t="s">
        <v>25</v>
      </c>
    </row>
    <row r="1608" spans="2:5" ht="12.75">
      <c r="B1608" s="24"/>
      <c r="C1608" s="158"/>
      <c r="D1608" s="159"/>
      <c r="E1608" s="17" t="s">
        <v>25</v>
      </c>
    </row>
    <row r="1609" spans="2:5" ht="12.75">
      <c r="B1609" s="24"/>
      <c r="C1609" s="158"/>
      <c r="D1609" s="159"/>
      <c r="E1609" s="17" t="s">
        <v>25</v>
      </c>
    </row>
    <row r="1610" spans="2:5" ht="12.75">
      <c r="B1610" s="24"/>
      <c r="C1610" s="158"/>
      <c r="D1610" s="159"/>
      <c r="E1610" s="17" t="s">
        <v>25</v>
      </c>
    </row>
    <row r="1611" spans="2:5" ht="12.75">
      <c r="B1611" s="24"/>
      <c r="C1611" s="158"/>
      <c r="D1611" s="159"/>
      <c r="E1611" s="17" t="s">
        <v>25</v>
      </c>
    </row>
    <row r="1612" spans="2:5" ht="12.75">
      <c r="B1612" s="24"/>
      <c r="C1612" s="158"/>
      <c r="D1612" s="159"/>
      <c r="E1612" s="17" t="s">
        <v>25</v>
      </c>
    </row>
    <row r="1613" spans="2:5" ht="12.75">
      <c r="B1613" s="24"/>
      <c r="C1613" s="158"/>
      <c r="D1613" s="159"/>
      <c r="E1613" s="17" t="s">
        <v>25</v>
      </c>
    </row>
    <row r="1614" spans="2:5" ht="12.75">
      <c r="B1614" s="24"/>
      <c r="C1614" s="158"/>
      <c r="D1614" s="159"/>
      <c r="E1614" s="17" t="s">
        <v>25</v>
      </c>
    </row>
    <row r="1615" spans="2:5" ht="12.75">
      <c r="B1615" s="24"/>
      <c r="C1615" s="158"/>
      <c r="D1615" s="159"/>
      <c r="E1615" s="17" t="s">
        <v>25</v>
      </c>
    </row>
    <row r="1616" spans="2:5" ht="12.75">
      <c r="B1616" s="24"/>
      <c r="C1616" s="158"/>
      <c r="D1616" s="159"/>
      <c r="E1616" s="17" t="s">
        <v>25</v>
      </c>
    </row>
    <row r="1617" spans="2:5" ht="12.75">
      <c r="B1617" s="24"/>
      <c r="C1617" s="158"/>
      <c r="D1617" s="159"/>
      <c r="E1617" s="17" t="s">
        <v>25</v>
      </c>
    </row>
    <row r="1618" spans="2:5" ht="12.75">
      <c r="B1618" s="24"/>
      <c r="C1618" s="158"/>
      <c r="D1618" s="159"/>
      <c r="E1618" s="17" t="s">
        <v>25</v>
      </c>
    </row>
    <row r="1619" spans="2:5" ht="12.75">
      <c r="B1619" s="24"/>
      <c r="C1619" s="158"/>
      <c r="D1619" s="159"/>
      <c r="E1619" s="17" t="s">
        <v>25</v>
      </c>
    </row>
    <row r="1620" spans="2:5" ht="12.75">
      <c r="B1620" s="24"/>
      <c r="C1620" s="158"/>
      <c r="D1620" s="159"/>
      <c r="E1620" s="17" t="s">
        <v>25</v>
      </c>
    </row>
    <row r="1621" spans="2:5" ht="12.75">
      <c r="B1621" s="24"/>
      <c r="C1621" s="158"/>
      <c r="D1621" s="159"/>
      <c r="E1621" s="17" t="s">
        <v>25</v>
      </c>
    </row>
    <row r="1622" spans="2:5" ht="12.75">
      <c r="B1622" s="24"/>
      <c r="C1622" s="158"/>
      <c r="D1622" s="159"/>
      <c r="E1622" s="17" t="s">
        <v>25</v>
      </c>
    </row>
    <row r="1623" spans="2:5" ht="12.75">
      <c r="B1623" s="24"/>
      <c r="C1623" s="158"/>
      <c r="D1623" s="159"/>
      <c r="E1623" s="17" t="s">
        <v>25</v>
      </c>
    </row>
    <row r="1624" spans="2:5" ht="12.75">
      <c r="B1624" s="24"/>
      <c r="C1624" s="158"/>
      <c r="D1624" s="159"/>
      <c r="E1624" s="17" t="s">
        <v>25</v>
      </c>
    </row>
    <row r="1625" spans="2:5" ht="12.75">
      <c r="B1625" s="24"/>
      <c r="C1625" s="158"/>
      <c r="D1625" s="159"/>
      <c r="E1625" s="17" t="s">
        <v>25</v>
      </c>
    </row>
    <row r="1626" spans="2:5" ht="12.75">
      <c r="B1626" s="24"/>
      <c r="C1626" s="158"/>
      <c r="D1626" s="159"/>
      <c r="E1626" s="17" t="s">
        <v>25</v>
      </c>
    </row>
    <row r="1627" spans="2:5" ht="12.75">
      <c r="B1627" s="24"/>
      <c r="C1627" s="158"/>
      <c r="D1627" s="159"/>
      <c r="E1627" s="17" t="s">
        <v>25</v>
      </c>
    </row>
    <row r="1628" spans="2:5" ht="12.75">
      <c r="B1628" s="24"/>
      <c r="C1628" s="158"/>
      <c r="D1628" s="159"/>
      <c r="E1628" s="17" t="s">
        <v>25</v>
      </c>
    </row>
    <row r="1629" spans="2:5" ht="12.75">
      <c r="B1629" s="24"/>
      <c r="C1629" s="158"/>
      <c r="D1629" s="159"/>
      <c r="E1629" s="17" t="s">
        <v>25</v>
      </c>
    </row>
    <row r="1630" spans="2:5" ht="12.75">
      <c r="B1630" s="24"/>
      <c r="C1630" s="158"/>
      <c r="D1630" s="159"/>
      <c r="E1630" s="17" t="s">
        <v>25</v>
      </c>
    </row>
    <row r="1631" spans="2:5" ht="12.75">
      <c r="B1631" s="24"/>
      <c r="C1631" s="158"/>
      <c r="D1631" s="159"/>
      <c r="E1631" s="17" t="s">
        <v>25</v>
      </c>
    </row>
    <row r="1632" spans="2:5" ht="12.75">
      <c r="B1632" s="24"/>
      <c r="C1632" s="158"/>
      <c r="D1632" s="159"/>
      <c r="E1632" s="17" t="s">
        <v>25</v>
      </c>
    </row>
    <row r="1633" spans="2:5" ht="12.75">
      <c r="B1633" s="24"/>
      <c r="C1633" s="158"/>
      <c r="D1633" s="159"/>
      <c r="E1633" s="17" t="s">
        <v>25</v>
      </c>
    </row>
    <row r="1634" spans="2:5" ht="12.75">
      <c r="B1634" s="24"/>
      <c r="C1634" s="158"/>
      <c r="D1634" s="159"/>
      <c r="E1634" s="17" t="s">
        <v>25</v>
      </c>
    </row>
    <row r="1635" spans="2:5" ht="12.75">
      <c r="B1635" s="24"/>
      <c r="C1635" s="158"/>
      <c r="D1635" s="159"/>
      <c r="E1635" s="17" t="s">
        <v>25</v>
      </c>
    </row>
    <row r="1636" spans="2:5" ht="12.75">
      <c r="B1636" s="24"/>
      <c r="C1636" s="158"/>
      <c r="D1636" s="159"/>
      <c r="E1636" s="17" t="s">
        <v>25</v>
      </c>
    </row>
    <row r="1637" spans="2:5" ht="12.75">
      <c r="B1637" s="24"/>
      <c r="C1637" s="158"/>
      <c r="D1637" s="159"/>
      <c r="E1637" s="17" t="s">
        <v>25</v>
      </c>
    </row>
    <row r="1638" spans="2:5" ht="12.75">
      <c r="B1638" s="24"/>
      <c r="C1638" s="158"/>
      <c r="D1638" s="159"/>
      <c r="E1638" s="17" t="s">
        <v>25</v>
      </c>
    </row>
    <row r="1639" spans="2:5" ht="12.75">
      <c r="B1639" s="24"/>
      <c r="C1639" s="158"/>
      <c r="D1639" s="159"/>
      <c r="E1639" s="17" t="s">
        <v>25</v>
      </c>
    </row>
    <row r="1640" spans="2:5" ht="12.75">
      <c r="B1640" s="24"/>
      <c r="C1640" s="158"/>
      <c r="D1640" s="159"/>
      <c r="E1640" s="17" t="s">
        <v>25</v>
      </c>
    </row>
    <row r="1641" spans="2:5" ht="12.75">
      <c r="B1641" s="24"/>
      <c r="C1641" s="158"/>
      <c r="D1641" s="159"/>
      <c r="E1641" s="17" t="s">
        <v>25</v>
      </c>
    </row>
    <row r="1642" spans="2:5" ht="12.75">
      <c r="B1642" s="24"/>
      <c r="C1642" s="158"/>
      <c r="D1642" s="159"/>
      <c r="E1642" s="17" t="s">
        <v>25</v>
      </c>
    </row>
    <row r="1643" spans="2:5" ht="12.75">
      <c r="B1643" s="24"/>
      <c r="C1643" s="158"/>
      <c r="D1643" s="159"/>
      <c r="E1643" s="17" t="s">
        <v>25</v>
      </c>
    </row>
    <row r="1644" spans="2:5" ht="12.75">
      <c r="B1644" s="24"/>
      <c r="C1644" s="158"/>
      <c r="D1644" s="159"/>
      <c r="E1644" s="17" t="s">
        <v>25</v>
      </c>
    </row>
    <row r="1645" spans="2:5" ht="12.75">
      <c r="B1645" s="24"/>
      <c r="C1645" s="158"/>
      <c r="D1645" s="159"/>
      <c r="E1645" s="17" t="s">
        <v>25</v>
      </c>
    </row>
    <row r="1646" spans="2:5" ht="12.75">
      <c r="B1646" s="24"/>
      <c r="C1646" s="158"/>
      <c r="D1646" s="159"/>
      <c r="E1646" s="17" t="s">
        <v>25</v>
      </c>
    </row>
    <row r="1647" spans="2:5" ht="12.75">
      <c r="B1647" s="24"/>
      <c r="C1647" s="158"/>
      <c r="D1647" s="159"/>
      <c r="E1647" s="17" t="s">
        <v>25</v>
      </c>
    </row>
    <row r="1648" spans="2:5" ht="12.75">
      <c r="B1648" s="24"/>
      <c r="C1648" s="158"/>
      <c r="D1648" s="159"/>
      <c r="E1648" s="17" t="s">
        <v>25</v>
      </c>
    </row>
    <row r="1649" spans="2:5" ht="12.75">
      <c r="B1649" s="24"/>
      <c r="C1649" s="158"/>
      <c r="D1649" s="159"/>
      <c r="E1649" s="17" t="s">
        <v>25</v>
      </c>
    </row>
    <row r="1650" spans="2:5" ht="12.75">
      <c r="B1650" s="24"/>
      <c r="C1650" s="158"/>
      <c r="D1650" s="159"/>
      <c r="E1650" s="17" t="s">
        <v>25</v>
      </c>
    </row>
    <row r="1651" spans="2:5" ht="12.75">
      <c r="B1651" s="24"/>
      <c r="C1651" s="158"/>
      <c r="D1651" s="159"/>
      <c r="E1651" s="17" t="s">
        <v>25</v>
      </c>
    </row>
    <row r="1652" spans="2:5" ht="12.75">
      <c r="B1652" s="24"/>
      <c r="C1652" s="158"/>
      <c r="D1652" s="159"/>
      <c r="E1652" s="17" t="s">
        <v>25</v>
      </c>
    </row>
    <row r="1653" spans="2:5" ht="12.75">
      <c r="B1653" s="24"/>
      <c r="C1653" s="158"/>
      <c r="D1653" s="159"/>
      <c r="E1653" s="17" t="s">
        <v>25</v>
      </c>
    </row>
    <row r="1654" spans="2:5" ht="12.75">
      <c r="B1654" s="24"/>
      <c r="C1654" s="158"/>
      <c r="D1654" s="159"/>
      <c r="E1654" s="17" t="s">
        <v>25</v>
      </c>
    </row>
    <row r="1655" spans="2:5" ht="12.75">
      <c r="B1655" s="24"/>
      <c r="C1655" s="158"/>
      <c r="D1655" s="159"/>
      <c r="E1655" s="17" t="s">
        <v>25</v>
      </c>
    </row>
    <row r="1656" spans="2:5" ht="12.75">
      <c r="B1656" s="24"/>
      <c r="C1656" s="158"/>
      <c r="D1656" s="159"/>
      <c r="E1656" s="17" t="s">
        <v>25</v>
      </c>
    </row>
    <row r="1657" spans="2:5" ht="12.75">
      <c r="B1657" s="24"/>
      <c r="C1657" s="158"/>
      <c r="D1657" s="159"/>
      <c r="E1657" s="17" t="s">
        <v>25</v>
      </c>
    </row>
    <row r="1658" spans="2:5" ht="12.75">
      <c r="B1658" s="24"/>
      <c r="C1658" s="158"/>
      <c r="D1658" s="159"/>
      <c r="E1658" s="17" t="s">
        <v>25</v>
      </c>
    </row>
    <row r="1659" spans="2:5" ht="12.75">
      <c r="B1659" s="24"/>
      <c r="C1659" s="158"/>
      <c r="D1659" s="159"/>
      <c r="E1659" s="17" t="s">
        <v>25</v>
      </c>
    </row>
    <row r="1660" spans="2:5" ht="12.75">
      <c r="B1660" s="24"/>
      <c r="C1660" s="158"/>
      <c r="D1660" s="159"/>
      <c r="E1660" s="17" t="s">
        <v>25</v>
      </c>
    </row>
    <row r="1661" spans="2:5" ht="12.75">
      <c r="B1661" s="24"/>
      <c r="C1661" s="158"/>
      <c r="D1661" s="159"/>
      <c r="E1661" s="17" t="s">
        <v>25</v>
      </c>
    </row>
    <row r="1662" spans="2:5" ht="12.75">
      <c r="B1662" s="24"/>
      <c r="C1662" s="158"/>
      <c r="D1662" s="159"/>
      <c r="E1662" s="17" t="s">
        <v>25</v>
      </c>
    </row>
    <row r="1663" spans="2:5" ht="12.75">
      <c r="B1663" s="24"/>
      <c r="C1663" s="158"/>
      <c r="D1663" s="159"/>
      <c r="E1663" s="17" t="s">
        <v>25</v>
      </c>
    </row>
    <row r="1664" spans="2:5" ht="12.75">
      <c r="B1664" s="24"/>
      <c r="C1664" s="158"/>
      <c r="D1664" s="159"/>
      <c r="E1664" s="17" t="s">
        <v>25</v>
      </c>
    </row>
    <row r="1665" spans="2:5" ht="12.75">
      <c r="B1665" s="24"/>
      <c r="C1665" s="158"/>
      <c r="D1665" s="159"/>
      <c r="E1665" s="17" t="s">
        <v>25</v>
      </c>
    </row>
    <row r="1666" spans="2:5" ht="12.75">
      <c r="B1666" s="24"/>
      <c r="C1666" s="158"/>
      <c r="D1666" s="159"/>
      <c r="E1666" s="17" t="s">
        <v>25</v>
      </c>
    </row>
    <row r="1667" spans="2:5" ht="12.75">
      <c r="B1667" s="24"/>
      <c r="C1667" s="158"/>
      <c r="D1667" s="159"/>
      <c r="E1667" s="17" t="s">
        <v>25</v>
      </c>
    </row>
    <row r="1668" spans="2:5" ht="12.75">
      <c r="B1668" s="24"/>
      <c r="C1668" s="158"/>
      <c r="D1668" s="159"/>
      <c r="E1668" s="17" t="s">
        <v>25</v>
      </c>
    </row>
    <row r="1669" spans="2:5" ht="12.75">
      <c r="B1669" s="24"/>
      <c r="C1669" s="158"/>
      <c r="D1669" s="159"/>
      <c r="E1669" s="17" t="s">
        <v>25</v>
      </c>
    </row>
    <row r="1670" spans="2:5" ht="12.75">
      <c r="B1670" s="24"/>
      <c r="C1670" s="158"/>
      <c r="D1670" s="159"/>
      <c r="E1670" s="17" t="s">
        <v>25</v>
      </c>
    </row>
    <row r="1671" spans="2:5" ht="12.75">
      <c r="B1671" s="24"/>
      <c r="C1671" s="158"/>
      <c r="D1671" s="159"/>
      <c r="E1671" s="17" t="s">
        <v>25</v>
      </c>
    </row>
    <row r="1672" spans="2:5" ht="12.75">
      <c r="B1672" s="24"/>
      <c r="C1672" s="158"/>
      <c r="D1672" s="159"/>
      <c r="E1672" s="17" t="s">
        <v>25</v>
      </c>
    </row>
    <row r="1673" spans="2:5" ht="12.75">
      <c r="B1673" s="24"/>
      <c r="C1673" s="158"/>
      <c r="D1673" s="159"/>
      <c r="E1673" s="17" t="s">
        <v>25</v>
      </c>
    </row>
    <row r="1674" spans="2:5" ht="12.75">
      <c r="B1674" s="24"/>
      <c r="C1674" s="158"/>
      <c r="D1674" s="159"/>
      <c r="E1674" s="17" t="s">
        <v>25</v>
      </c>
    </row>
    <row r="1675" spans="2:5" ht="12.75">
      <c r="B1675" s="24"/>
      <c r="C1675" s="158"/>
      <c r="D1675" s="159"/>
      <c r="E1675" s="17" t="s">
        <v>25</v>
      </c>
    </row>
    <row r="1676" spans="2:5" ht="12.75">
      <c r="B1676" s="24"/>
      <c r="C1676" s="158"/>
      <c r="D1676" s="159"/>
      <c r="E1676" s="17" t="s">
        <v>25</v>
      </c>
    </row>
    <row r="1677" spans="2:5" ht="12.75">
      <c r="B1677" s="24"/>
      <c r="C1677" s="158"/>
      <c r="D1677" s="159"/>
      <c r="E1677" s="17" t="s">
        <v>25</v>
      </c>
    </row>
    <row r="1678" spans="2:5" ht="12.75">
      <c r="B1678" s="24"/>
      <c r="C1678" s="158"/>
      <c r="D1678" s="159"/>
      <c r="E1678" s="17" t="s">
        <v>25</v>
      </c>
    </row>
    <row r="1679" spans="2:5" ht="12.75">
      <c r="B1679" s="24"/>
      <c r="C1679" s="158"/>
      <c r="D1679" s="159"/>
      <c r="E1679" s="17" t="s">
        <v>25</v>
      </c>
    </row>
    <row r="1680" spans="2:5" ht="12.75">
      <c r="B1680" s="24"/>
      <c r="C1680" s="158"/>
      <c r="D1680" s="159"/>
      <c r="E1680" s="17" t="s">
        <v>25</v>
      </c>
    </row>
    <row r="1681" spans="2:5" ht="12.75">
      <c r="B1681" s="24"/>
      <c r="C1681" s="158"/>
      <c r="D1681" s="159"/>
      <c r="E1681" s="17" t="s">
        <v>25</v>
      </c>
    </row>
    <row r="1682" spans="2:5" ht="12.75">
      <c r="B1682" s="24"/>
      <c r="C1682" s="158"/>
      <c r="D1682" s="159"/>
      <c r="E1682" s="17" t="s">
        <v>25</v>
      </c>
    </row>
    <row r="1683" spans="2:5" ht="12.75">
      <c r="B1683" s="24"/>
      <c r="C1683" s="158"/>
      <c r="D1683" s="159"/>
      <c r="E1683" s="17" t="s">
        <v>25</v>
      </c>
    </row>
    <row r="1684" spans="2:5" ht="12.75">
      <c r="B1684" s="24"/>
      <c r="C1684" s="158"/>
      <c r="D1684" s="159"/>
      <c r="E1684" s="17" t="s">
        <v>25</v>
      </c>
    </row>
    <row r="1685" spans="2:5" ht="12.75">
      <c r="B1685" s="24"/>
      <c r="C1685" s="158"/>
      <c r="D1685" s="159"/>
      <c r="E1685" s="17" t="s">
        <v>25</v>
      </c>
    </row>
    <row r="1686" spans="2:5" ht="12.75">
      <c r="B1686" s="24"/>
      <c r="C1686" s="158"/>
      <c r="D1686" s="159"/>
      <c r="E1686" s="17" t="s">
        <v>25</v>
      </c>
    </row>
    <row r="1687" spans="2:5" ht="12.75">
      <c r="B1687" s="24"/>
      <c r="C1687" s="158"/>
      <c r="D1687" s="159"/>
      <c r="E1687" s="17" t="s">
        <v>25</v>
      </c>
    </row>
    <row r="1688" spans="2:5" ht="12.75">
      <c r="B1688" s="24"/>
      <c r="C1688" s="158"/>
      <c r="D1688" s="159"/>
      <c r="E1688" s="17" t="s">
        <v>25</v>
      </c>
    </row>
    <row r="1689" spans="2:5" ht="12.75">
      <c r="B1689" s="24"/>
      <c r="C1689" s="158"/>
      <c r="D1689" s="159"/>
      <c r="E1689" s="17" t="s">
        <v>25</v>
      </c>
    </row>
    <row r="1690" spans="2:5" ht="12.75">
      <c r="B1690" s="24"/>
      <c r="C1690" s="158"/>
      <c r="D1690" s="159"/>
      <c r="E1690" s="17" t="s">
        <v>25</v>
      </c>
    </row>
    <row r="1691" spans="2:5" ht="12.75">
      <c r="B1691" s="24"/>
      <c r="C1691" s="158"/>
      <c r="D1691" s="159"/>
      <c r="E1691" s="17" t="s">
        <v>25</v>
      </c>
    </row>
    <row r="1692" spans="2:5" ht="12.75">
      <c r="B1692" s="24"/>
      <c r="C1692" s="158"/>
      <c r="D1692" s="159"/>
      <c r="E1692" s="17" t="s">
        <v>25</v>
      </c>
    </row>
    <row r="1693" spans="2:5" ht="12.75">
      <c r="B1693" s="24"/>
      <c r="C1693" s="158"/>
      <c r="D1693" s="159"/>
      <c r="E1693" s="17" t="s">
        <v>25</v>
      </c>
    </row>
    <row r="1694" spans="2:5" ht="12.75">
      <c r="B1694" s="24"/>
      <c r="C1694" s="158"/>
      <c r="D1694" s="159"/>
      <c r="E1694" s="17" t="s">
        <v>25</v>
      </c>
    </row>
    <row r="1695" spans="2:5" ht="12.75">
      <c r="B1695" s="24"/>
      <c r="C1695" s="158"/>
      <c r="D1695" s="159"/>
      <c r="E1695" s="17" t="s">
        <v>25</v>
      </c>
    </row>
    <row r="1696" spans="2:5" ht="12.75">
      <c r="B1696" s="24"/>
      <c r="C1696" s="158"/>
      <c r="D1696" s="159"/>
      <c r="E1696" s="17" t="s">
        <v>25</v>
      </c>
    </row>
    <row r="1697" spans="2:5" ht="12.75">
      <c r="B1697" s="24"/>
      <c r="C1697" s="158"/>
      <c r="D1697" s="159"/>
      <c r="E1697" s="17" t="s">
        <v>25</v>
      </c>
    </row>
    <row r="1698" spans="2:5" ht="12.75">
      <c r="B1698" s="24"/>
      <c r="C1698" s="158"/>
      <c r="D1698" s="159"/>
      <c r="E1698" s="17" t="s">
        <v>25</v>
      </c>
    </row>
    <row r="1699" spans="2:5" ht="12.75">
      <c r="B1699" s="24"/>
      <c r="C1699" s="158"/>
      <c r="D1699" s="159"/>
      <c r="E1699" s="17" t="s">
        <v>25</v>
      </c>
    </row>
    <row r="1700" spans="2:5" ht="12.75">
      <c r="B1700" s="24"/>
      <c r="C1700" s="158"/>
      <c r="D1700" s="159"/>
      <c r="E1700" s="17" t="s">
        <v>25</v>
      </c>
    </row>
    <row r="1701" spans="2:5" ht="12.75">
      <c r="B1701" s="24"/>
      <c r="C1701" s="158"/>
      <c r="D1701" s="159"/>
      <c r="E1701" s="17" t="s">
        <v>25</v>
      </c>
    </row>
    <row r="1702" spans="2:5" ht="12.75">
      <c r="B1702" s="24"/>
      <c r="C1702" s="158"/>
      <c r="D1702" s="159"/>
      <c r="E1702" s="17" t="s">
        <v>25</v>
      </c>
    </row>
    <row r="1703" spans="2:5" ht="12.75">
      <c r="B1703" s="24"/>
      <c r="C1703" s="158"/>
      <c r="D1703" s="159"/>
      <c r="E1703" s="17" t="s">
        <v>25</v>
      </c>
    </row>
    <row r="1704" spans="2:5" ht="12.75">
      <c r="B1704" s="24"/>
      <c r="C1704" s="158"/>
      <c r="D1704" s="159"/>
      <c r="E1704" s="17" t="s">
        <v>25</v>
      </c>
    </row>
    <row r="1705" spans="2:5" ht="12.75">
      <c r="B1705" s="24"/>
      <c r="C1705" s="158"/>
      <c r="D1705" s="159"/>
      <c r="E1705" s="17" t="s">
        <v>25</v>
      </c>
    </row>
    <row r="1706" spans="2:5" ht="12.75">
      <c r="B1706" s="24"/>
      <c r="C1706" s="158"/>
      <c r="D1706" s="159"/>
      <c r="E1706" s="17" t="s">
        <v>25</v>
      </c>
    </row>
    <row r="1707" spans="2:5" ht="12.75">
      <c r="B1707" s="24"/>
      <c r="C1707" s="158"/>
      <c r="D1707" s="159"/>
      <c r="E1707" s="17" t="s">
        <v>25</v>
      </c>
    </row>
    <row r="1708" spans="2:5" ht="12.75">
      <c r="B1708" s="24"/>
      <c r="C1708" s="158"/>
      <c r="D1708" s="159"/>
      <c r="E1708" s="17" t="s">
        <v>25</v>
      </c>
    </row>
    <row r="1709" spans="2:5" ht="12.75">
      <c r="B1709" s="24"/>
      <c r="C1709" s="158"/>
      <c r="D1709" s="159"/>
      <c r="E1709" s="17" t="s">
        <v>25</v>
      </c>
    </row>
    <row r="1710" spans="2:5" ht="12.75">
      <c r="B1710" s="24"/>
      <c r="C1710" s="158"/>
      <c r="D1710" s="159"/>
      <c r="E1710" s="17" t="s">
        <v>25</v>
      </c>
    </row>
    <row r="1711" spans="2:5" ht="12.75">
      <c r="B1711" s="24"/>
      <c r="C1711" s="158"/>
      <c r="D1711" s="159"/>
      <c r="E1711" s="17" t="s">
        <v>25</v>
      </c>
    </row>
    <row r="1712" spans="2:5" ht="12.75">
      <c r="B1712" s="24"/>
      <c r="C1712" s="158"/>
      <c r="D1712" s="159"/>
      <c r="E1712" s="17" t="s">
        <v>25</v>
      </c>
    </row>
    <row r="1713" spans="2:5" ht="12.75">
      <c r="B1713" s="24"/>
      <c r="C1713" s="158"/>
      <c r="D1713" s="159"/>
      <c r="E1713" s="17" t="s">
        <v>25</v>
      </c>
    </row>
    <row r="1714" spans="2:5" ht="12.75">
      <c r="B1714" s="24"/>
      <c r="C1714" s="158"/>
      <c r="D1714" s="159"/>
      <c r="E1714" s="17" t="s">
        <v>25</v>
      </c>
    </row>
    <row r="1715" spans="2:5" ht="12.75">
      <c r="B1715" s="24"/>
      <c r="C1715" s="158"/>
      <c r="D1715" s="159"/>
      <c r="E1715" s="17" t="s">
        <v>25</v>
      </c>
    </row>
    <row r="1716" spans="2:5" ht="12.75">
      <c r="B1716" s="24"/>
      <c r="C1716" s="158"/>
      <c r="D1716" s="159"/>
      <c r="E1716" s="17" t="s">
        <v>25</v>
      </c>
    </row>
    <row r="1717" spans="2:5" ht="12.75">
      <c r="B1717" s="24"/>
      <c r="C1717" s="158"/>
      <c r="D1717" s="159"/>
      <c r="E1717" s="17" t="s">
        <v>25</v>
      </c>
    </row>
    <row r="1718" spans="2:5" ht="12.75">
      <c r="B1718" s="24"/>
      <c r="C1718" s="158"/>
      <c r="D1718" s="159"/>
      <c r="E1718" s="17" t="s">
        <v>25</v>
      </c>
    </row>
    <row r="1719" spans="2:5" ht="12.75">
      <c r="B1719" s="24"/>
      <c r="C1719" s="158"/>
      <c r="D1719" s="159"/>
      <c r="E1719" s="17" t="s">
        <v>25</v>
      </c>
    </row>
    <row r="1720" spans="2:5" ht="12.75">
      <c r="B1720" s="24"/>
      <c r="C1720" s="158"/>
      <c r="D1720" s="159"/>
      <c r="E1720" s="17" t="s">
        <v>25</v>
      </c>
    </row>
    <row r="1721" spans="2:5" ht="12.75">
      <c r="B1721" s="24"/>
      <c r="C1721" s="158"/>
      <c r="D1721" s="159"/>
      <c r="E1721" s="17" t="s">
        <v>25</v>
      </c>
    </row>
    <row r="1722" spans="2:5" ht="12.75">
      <c r="B1722" s="24"/>
      <c r="C1722" s="158"/>
      <c r="D1722" s="159"/>
      <c r="E1722" s="17" t="s">
        <v>25</v>
      </c>
    </row>
    <row r="1723" spans="2:5" ht="12.75">
      <c r="B1723" s="24"/>
      <c r="C1723" s="158"/>
      <c r="D1723" s="159"/>
      <c r="E1723" s="17" t="s">
        <v>25</v>
      </c>
    </row>
    <row r="1724" spans="2:5" ht="12.75">
      <c r="B1724" s="24"/>
      <c r="C1724" s="158"/>
      <c r="D1724" s="159"/>
      <c r="E1724" s="17" t="s">
        <v>25</v>
      </c>
    </row>
    <row r="1725" spans="2:5" ht="12.75">
      <c r="B1725" s="24"/>
      <c r="C1725" s="158"/>
      <c r="D1725" s="159"/>
      <c r="E1725" s="17" t="s">
        <v>25</v>
      </c>
    </row>
    <row r="1726" spans="2:5" ht="12.75">
      <c r="B1726" s="24"/>
      <c r="C1726" s="158"/>
      <c r="D1726" s="159"/>
      <c r="E1726" s="17" t="s">
        <v>25</v>
      </c>
    </row>
    <row r="1727" spans="2:5" ht="12.75">
      <c r="B1727" s="24"/>
      <c r="C1727" s="158"/>
      <c r="D1727" s="159"/>
      <c r="E1727" s="17" t="s">
        <v>25</v>
      </c>
    </row>
    <row r="1728" spans="2:5" ht="12.75">
      <c r="B1728" s="24"/>
      <c r="C1728" s="158"/>
      <c r="D1728" s="159"/>
      <c r="E1728" s="17" t="s">
        <v>25</v>
      </c>
    </row>
    <row r="1729" spans="2:5" ht="12.75">
      <c r="B1729" s="24"/>
      <c r="C1729" s="158"/>
      <c r="D1729" s="159"/>
      <c r="E1729" s="17" t="s">
        <v>25</v>
      </c>
    </row>
    <row r="1730" spans="2:5" ht="12.75">
      <c r="B1730" s="24"/>
      <c r="C1730" s="158"/>
      <c r="D1730" s="159"/>
      <c r="E1730" s="17" t="s">
        <v>25</v>
      </c>
    </row>
    <row r="1731" spans="2:5" ht="12.75">
      <c r="B1731" s="24"/>
      <c r="C1731" s="158"/>
      <c r="D1731" s="159"/>
      <c r="E1731" s="17" t="s">
        <v>25</v>
      </c>
    </row>
    <row r="1732" spans="2:5" ht="12.75">
      <c r="B1732" s="24"/>
      <c r="C1732" s="158"/>
      <c r="D1732" s="159"/>
      <c r="E1732" s="17" t="s">
        <v>25</v>
      </c>
    </row>
    <row r="1733" spans="2:5" ht="12.75">
      <c r="B1733" s="24"/>
      <c r="C1733" s="158"/>
      <c r="D1733" s="159"/>
      <c r="E1733" s="17" t="s">
        <v>25</v>
      </c>
    </row>
    <row r="1734" spans="2:5" ht="12.75">
      <c r="B1734" s="24"/>
      <c r="C1734" s="158"/>
      <c r="D1734" s="159"/>
      <c r="E1734" s="17" t="s">
        <v>25</v>
      </c>
    </row>
    <row r="1735" spans="2:5" ht="12.75">
      <c r="B1735" s="24"/>
      <c r="C1735" s="158"/>
      <c r="D1735" s="159"/>
      <c r="E1735" s="17" t="s">
        <v>25</v>
      </c>
    </row>
    <row r="1736" spans="2:5" ht="12.75">
      <c r="B1736" s="24"/>
      <c r="C1736" s="158"/>
      <c r="D1736" s="159"/>
      <c r="E1736" s="17" t="s">
        <v>25</v>
      </c>
    </row>
    <row r="1737" spans="2:5" ht="12.75">
      <c r="B1737" s="24"/>
      <c r="C1737" s="158"/>
      <c r="D1737" s="159"/>
      <c r="E1737" s="17" t="s">
        <v>25</v>
      </c>
    </row>
    <row r="1738" spans="2:5" ht="12.75">
      <c r="B1738" s="24"/>
      <c r="C1738" s="158"/>
      <c r="D1738" s="159"/>
      <c r="E1738" s="17" t="s">
        <v>25</v>
      </c>
    </row>
    <row r="1739" spans="2:5" ht="12.75">
      <c r="B1739" s="24"/>
      <c r="C1739" s="158"/>
      <c r="D1739" s="159"/>
      <c r="E1739" s="17" t="s">
        <v>25</v>
      </c>
    </row>
    <row r="1740" spans="2:5" ht="12.75">
      <c r="B1740" s="24"/>
      <c r="C1740" s="158"/>
      <c r="D1740" s="159"/>
      <c r="E1740" s="17" t="s">
        <v>25</v>
      </c>
    </row>
    <row r="1741" spans="2:5" ht="12.75">
      <c r="B1741" s="24"/>
      <c r="C1741" s="158"/>
      <c r="D1741" s="159"/>
      <c r="E1741" s="17" t="s">
        <v>25</v>
      </c>
    </row>
    <row r="1742" spans="2:5" ht="12.75">
      <c r="B1742" s="24"/>
      <c r="C1742" s="158"/>
      <c r="D1742" s="159"/>
      <c r="E1742" s="17" t="s">
        <v>25</v>
      </c>
    </row>
    <row r="1743" spans="2:5" ht="12.75">
      <c r="B1743" s="24"/>
      <c r="C1743" s="158"/>
      <c r="D1743" s="159"/>
      <c r="E1743" s="17" t="s">
        <v>25</v>
      </c>
    </row>
    <row r="1744" spans="2:5" ht="12.75">
      <c r="B1744" s="24"/>
      <c r="C1744" s="158"/>
      <c r="D1744" s="159"/>
      <c r="E1744" s="17" t="s">
        <v>25</v>
      </c>
    </row>
    <row r="1745" spans="2:5" ht="12.75">
      <c r="B1745" s="24"/>
      <c r="C1745" s="158"/>
      <c r="D1745" s="159"/>
      <c r="E1745" s="17" t="s">
        <v>25</v>
      </c>
    </row>
    <row r="1746" spans="2:5" ht="12.75">
      <c r="B1746" s="24"/>
      <c r="C1746" s="158"/>
      <c r="D1746" s="159"/>
      <c r="E1746" s="17" t="s">
        <v>25</v>
      </c>
    </row>
    <row r="1747" spans="2:5" ht="12.75">
      <c r="B1747" s="24"/>
      <c r="C1747" s="158"/>
      <c r="D1747" s="159"/>
      <c r="E1747" s="17" t="s">
        <v>25</v>
      </c>
    </row>
    <row r="1748" spans="2:5" ht="12.75">
      <c r="B1748" s="24"/>
      <c r="C1748" s="158"/>
      <c r="D1748" s="159"/>
      <c r="E1748" s="17" t="s">
        <v>25</v>
      </c>
    </row>
    <row r="1749" spans="2:5" ht="12.75">
      <c r="B1749" s="24"/>
      <c r="C1749" s="158"/>
      <c r="D1749" s="159"/>
      <c r="E1749" s="17" t="s">
        <v>25</v>
      </c>
    </row>
    <row r="1750" spans="2:5" ht="12.75">
      <c r="B1750" s="24"/>
      <c r="C1750" s="158"/>
      <c r="D1750" s="159"/>
      <c r="E1750" s="17" t="s">
        <v>25</v>
      </c>
    </row>
    <row r="1751" spans="2:5" ht="12.75">
      <c r="B1751" s="24"/>
      <c r="C1751" s="158"/>
      <c r="D1751" s="159"/>
      <c r="E1751" s="17" t="s">
        <v>25</v>
      </c>
    </row>
    <row r="1752" spans="2:5" ht="12.75">
      <c r="B1752" s="24"/>
      <c r="C1752" s="158"/>
      <c r="D1752" s="159"/>
      <c r="E1752" s="17" t="s">
        <v>25</v>
      </c>
    </row>
    <row r="1753" spans="2:5" ht="12.75">
      <c r="B1753" s="24"/>
      <c r="C1753" s="158"/>
      <c r="D1753" s="159"/>
      <c r="E1753" s="17" t="s">
        <v>25</v>
      </c>
    </row>
    <row r="1754" spans="2:5" ht="12.75">
      <c r="B1754" s="24"/>
      <c r="C1754" s="158"/>
      <c r="D1754" s="159"/>
      <c r="E1754" s="17" t="s">
        <v>25</v>
      </c>
    </row>
    <row r="1755" spans="2:5" ht="12.75">
      <c r="B1755" s="24"/>
      <c r="C1755" s="158"/>
      <c r="D1755" s="159"/>
      <c r="E1755" s="17" t="s">
        <v>25</v>
      </c>
    </row>
    <row r="1756" spans="2:5" ht="12.75">
      <c r="B1756" s="24"/>
      <c r="C1756" s="158"/>
      <c r="D1756" s="159"/>
      <c r="E1756" s="17" t="s">
        <v>25</v>
      </c>
    </row>
    <row r="1757" spans="2:5" ht="12.75">
      <c r="B1757" s="24"/>
      <c r="C1757" s="158"/>
      <c r="D1757" s="159"/>
      <c r="E1757" s="17" t="s">
        <v>25</v>
      </c>
    </row>
    <row r="1758" spans="2:5" ht="12.75">
      <c r="B1758" s="24"/>
      <c r="C1758" s="158"/>
      <c r="D1758" s="159"/>
      <c r="E1758" s="17" t="s">
        <v>25</v>
      </c>
    </row>
    <row r="1759" spans="2:5" ht="12.75">
      <c r="B1759" s="24"/>
      <c r="C1759" s="158"/>
      <c r="D1759" s="159"/>
      <c r="E1759" s="17" t="s">
        <v>25</v>
      </c>
    </row>
    <row r="1760" spans="2:5" ht="12.75">
      <c r="B1760" s="24"/>
      <c r="C1760" s="158"/>
      <c r="D1760" s="159"/>
      <c r="E1760" s="17" t="s">
        <v>25</v>
      </c>
    </row>
    <row r="1761" spans="2:5" ht="12.75">
      <c r="B1761" s="24"/>
      <c r="C1761" s="158"/>
      <c r="D1761" s="159"/>
      <c r="E1761" s="17" t="s">
        <v>25</v>
      </c>
    </row>
    <row r="1762" spans="2:5" ht="12.75">
      <c r="B1762" s="24"/>
      <c r="C1762" s="158"/>
      <c r="D1762" s="159"/>
      <c r="E1762" s="17" t="s">
        <v>25</v>
      </c>
    </row>
    <row r="1763" spans="2:5" ht="12.75">
      <c r="B1763" s="24"/>
      <c r="C1763" s="158"/>
      <c r="D1763" s="159"/>
      <c r="E1763" s="17" t="s">
        <v>25</v>
      </c>
    </row>
    <row r="1764" spans="2:5" ht="12.75">
      <c r="B1764" s="24"/>
      <c r="C1764" s="158"/>
      <c r="D1764" s="159"/>
      <c r="E1764" s="17" t="s">
        <v>25</v>
      </c>
    </row>
    <row r="1765" spans="2:5" ht="12.75">
      <c r="B1765" s="24"/>
      <c r="C1765" s="158"/>
      <c r="D1765" s="159"/>
      <c r="E1765" s="17" t="s">
        <v>25</v>
      </c>
    </row>
    <row r="1766" spans="2:5" ht="12.75">
      <c r="B1766" s="24"/>
      <c r="C1766" s="158"/>
      <c r="D1766" s="159"/>
      <c r="E1766" s="17" t="s">
        <v>25</v>
      </c>
    </row>
    <row r="1767" spans="2:5" ht="12.75">
      <c r="B1767" s="24"/>
      <c r="C1767" s="158"/>
      <c r="D1767" s="159"/>
      <c r="E1767" s="17" t="s">
        <v>25</v>
      </c>
    </row>
    <row r="1768" spans="2:5" ht="12.75">
      <c r="B1768" s="24"/>
      <c r="C1768" s="158"/>
      <c r="D1768" s="159"/>
      <c r="E1768" s="17" t="s">
        <v>25</v>
      </c>
    </row>
    <row r="1769" spans="2:5" ht="12.75">
      <c r="B1769" s="24"/>
      <c r="C1769" s="158"/>
      <c r="D1769" s="159"/>
      <c r="E1769" s="17" t="s">
        <v>25</v>
      </c>
    </row>
    <row r="1770" spans="2:5" ht="12.75">
      <c r="B1770" s="24"/>
      <c r="C1770" s="158"/>
      <c r="D1770" s="159"/>
      <c r="E1770" s="17" t="s">
        <v>25</v>
      </c>
    </row>
    <row r="1771" spans="2:5" ht="12.75">
      <c r="B1771" s="24"/>
      <c r="C1771" s="158"/>
      <c r="D1771" s="159"/>
      <c r="E1771" s="17" t="s">
        <v>25</v>
      </c>
    </row>
    <row r="1772" spans="2:5" ht="12.75">
      <c r="B1772" s="24"/>
      <c r="C1772" s="158"/>
      <c r="D1772" s="159"/>
      <c r="E1772" s="17" t="s">
        <v>25</v>
      </c>
    </row>
    <row r="1773" spans="2:5" ht="12.75">
      <c r="B1773" s="24"/>
      <c r="C1773" s="158"/>
      <c r="D1773" s="159"/>
      <c r="E1773" s="17" t="s">
        <v>25</v>
      </c>
    </row>
    <row r="1774" spans="2:5" ht="12.75">
      <c r="B1774" s="24"/>
      <c r="C1774" s="158"/>
      <c r="D1774" s="159"/>
      <c r="E1774" s="17" t="s">
        <v>25</v>
      </c>
    </row>
    <row r="1775" spans="2:5" ht="12.75">
      <c r="B1775" s="24"/>
      <c r="C1775" s="158"/>
      <c r="D1775" s="159"/>
      <c r="E1775" s="17" t="s">
        <v>25</v>
      </c>
    </row>
    <row r="1776" spans="2:5" ht="12.75">
      <c r="B1776" s="24"/>
      <c r="C1776" s="158"/>
      <c r="D1776" s="159"/>
      <c r="E1776" s="17" t="s">
        <v>25</v>
      </c>
    </row>
    <row r="1777" spans="2:5" ht="12.75">
      <c r="B1777" s="24"/>
      <c r="C1777" s="158"/>
      <c r="D1777" s="159"/>
      <c r="E1777" s="17" t="s">
        <v>25</v>
      </c>
    </row>
    <row r="1778" spans="2:5" ht="12.75">
      <c r="B1778" s="24"/>
      <c r="C1778" s="158"/>
      <c r="D1778" s="159"/>
      <c r="E1778" s="17" t="s">
        <v>25</v>
      </c>
    </row>
    <row r="1779" spans="2:5" ht="12.75">
      <c r="B1779" s="24"/>
      <c r="C1779" s="158"/>
      <c r="D1779" s="159"/>
      <c r="E1779" s="17" t="s">
        <v>25</v>
      </c>
    </row>
    <row r="1780" spans="2:5" ht="12.75">
      <c r="B1780" s="24"/>
      <c r="C1780" s="158"/>
      <c r="D1780" s="159"/>
      <c r="E1780" s="17" t="s">
        <v>25</v>
      </c>
    </row>
    <row r="1781" spans="2:5" ht="12.75">
      <c r="B1781" s="24"/>
      <c r="C1781" s="158"/>
      <c r="D1781" s="159"/>
      <c r="E1781" s="17" t="s">
        <v>25</v>
      </c>
    </row>
    <row r="1782" spans="2:5" ht="12.75">
      <c r="B1782" s="24"/>
      <c r="C1782" s="158"/>
      <c r="D1782" s="159"/>
      <c r="E1782" s="17" t="s">
        <v>25</v>
      </c>
    </row>
    <row r="1783" spans="2:5" ht="12.75">
      <c r="B1783" s="24"/>
      <c r="C1783" s="158"/>
      <c r="D1783" s="159"/>
      <c r="E1783" s="17" t="s">
        <v>25</v>
      </c>
    </row>
    <row r="1784" spans="2:5" ht="12.75">
      <c r="B1784" s="24"/>
      <c r="C1784" s="158"/>
      <c r="D1784" s="159"/>
      <c r="E1784" s="17" t="s">
        <v>25</v>
      </c>
    </row>
    <row r="1785" spans="2:5" ht="12.75">
      <c r="B1785" s="24"/>
      <c r="C1785" s="158"/>
      <c r="D1785" s="159"/>
      <c r="E1785" s="17" t="s">
        <v>25</v>
      </c>
    </row>
    <row r="1786" spans="2:5" ht="12.75">
      <c r="B1786" s="24"/>
      <c r="C1786" s="158"/>
      <c r="D1786" s="159"/>
      <c r="E1786" s="17" t="s">
        <v>25</v>
      </c>
    </row>
    <row r="1787" spans="2:5" ht="12.75">
      <c r="B1787" s="24"/>
      <c r="C1787" s="158"/>
      <c r="D1787" s="159"/>
      <c r="E1787" s="17" t="s">
        <v>25</v>
      </c>
    </row>
    <row r="1788" spans="2:5" ht="12.75">
      <c r="B1788" s="24"/>
      <c r="C1788" s="158"/>
      <c r="D1788" s="159"/>
      <c r="E1788" s="17" t="s">
        <v>25</v>
      </c>
    </row>
    <row r="1789" spans="2:5" ht="12.75">
      <c r="B1789" s="24"/>
      <c r="C1789" s="158"/>
      <c r="D1789" s="159"/>
      <c r="E1789" s="17" t="s">
        <v>25</v>
      </c>
    </row>
    <row r="1790" spans="2:5" ht="12.75">
      <c r="B1790" s="24"/>
      <c r="C1790" s="158"/>
      <c r="D1790" s="159"/>
      <c r="E1790" s="17" t="s">
        <v>25</v>
      </c>
    </row>
    <row r="1791" spans="2:5" ht="12.75">
      <c r="B1791" s="24"/>
      <c r="C1791" s="158"/>
      <c r="D1791" s="159"/>
      <c r="E1791" s="17" t="s">
        <v>25</v>
      </c>
    </row>
    <row r="1792" spans="2:5" ht="12.75">
      <c r="B1792" s="24"/>
      <c r="C1792" s="158"/>
      <c r="D1792" s="159"/>
      <c r="E1792" s="17" t="s">
        <v>25</v>
      </c>
    </row>
    <row r="1793" spans="2:5" ht="12.75">
      <c r="B1793" s="24"/>
      <c r="C1793" s="158"/>
      <c r="D1793" s="159"/>
      <c r="E1793" s="17" t="s">
        <v>25</v>
      </c>
    </row>
    <row r="1794" spans="2:5" ht="12.75">
      <c r="B1794" s="24"/>
      <c r="C1794" s="158"/>
      <c r="D1794" s="159"/>
      <c r="E1794" s="17" t="s">
        <v>25</v>
      </c>
    </row>
    <row r="1795" spans="2:5" ht="12.75">
      <c r="B1795" s="24"/>
      <c r="C1795" s="158"/>
      <c r="D1795" s="159"/>
      <c r="E1795" s="17" t="s">
        <v>25</v>
      </c>
    </row>
    <row r="1796" spans="2:5" ht="12.75">
      <c r="B1796" s="24"/>
      <c r="C1796" s="158"/>
      <c r="D1796" s="159"/>
      <c r="E1796" s="17" t="s">
        <v>25</v>
      </c>
    </row>
    <row r="1797" spans="2:5" ht="12.75">
      <c r="B1797" s="24"/>
      <c r="C1797" s="158"/>
      <c r="D1797" s="159"/>
      <c r="E1797" s="17" t="s">
        <v>25</v>
      </c>
    </row>
    <row r="1798" spans="2:5" ht="12.75">
      <c r="B1798" s="24"/>
      <c r="C1798" s="158"/>
      <c r="D1798" s="159"/>
      <c r="E1798" s="17" t="s">
        <v>25</v>
      </c>
    </row>
    <row r="1799" spans="2:5" ht="12.75">
      <c r="B1799" s="24"/>
      <c r="C1799" s="158"/>
      <c r="D1799" s="159"/>
      <c r="E1799" s="17" t="s">
        <v>25</v>
      </c>
    </row>
    <row r="1800" spans="2:5" ht="12.75">
      <c r="B1800" s="24"/>
      <c r="C1800" s="158"/>
      <c r="D1800" s="159"/>
      <c r="E1800" s="17" t="s">
        <v>25</v>
      </c>
    </row>
    <row r="1801" spans="2:5" ht="12.75">
      <c r="B1801" s="24"/>
      <c r="C1801" s="158"/>
      <c r="D1801" s="159"/>
      <c r="E1801" s="17" t="s">
        <v>25</v>
      </c>
    </row>
    <row r="1802" spans="2:5" ht="12.75">
      <c r="B1802" s="24"/>
      <c r="C1802" s="158"/>
      <c r="D1802" s="159"/>
      <c r="E1802" s="17" t="s">
        <v>25</v>
      </c>
    </row>
    <row r="1803" spans="2:5" ht="12.75">
      <c r="B1803" s="24"/>
      <c r="C1803" s="158"/>
      <c r="D1803" s="159"/>
      <c r="E1803" s="17" t="s">
        <v>25</v>
      </c>
    </row>
    <row r="1804" spans="2:5" ht="12.75">
      <c r="B1804" s="24"/>
      <c r="C1804" s="158"/>
      <c r="D1804" s="159"/>
      <c r="E1804" s="17" t="s">
        <v>25</v>
      </c>
    </row>
    <row r="1805" spans="2:5" ht="12.75">
      <c r="B1805" s="24"/>
      <c r="C1805" s="158"/>
      <c r="D1805" s="159"/>
      <c r="E1805" s="17" t="s">
        <v>25</v>
      </c>
    </row>
    <row r="1806" spans="2:5" ht="12.75">
      <c r="B1806" s="24"/>
      <c r="C1806" s="158"/>
      <c r="D1806" s="159"/>
      <c r="E1806" s="17" t="s">
        <v>25</v>
      </c>
    </row>
    <row r="1807" spans="2:5" ht="12.75">
      <c r="B1807" s="24"/>
      <c r="C1807" s="158"/>
      <c r="D1807" s="159"/>
      <c r="E1807" s="17" t="s">
        <v>25</v>
      </c>
    </row>
    <row r="1808" spans="2:5" ht="12.75">
      <c r="B1808" s="24"/>
      <c r="C1808" s="158"/>
      <c r="D1808" s="159"/>
      <c r="E1808" s="17" t="s">
        <v>25</v>
      </c>
    </row>
    <row r="1809" spans="2:5" ht="12.75">
      <c r="B1809" s="24"/>
      <c r="C1809" s="158"/>
      <c r="D1809" s="159"/>
      <c r="E1809" s="17" t="s">
        <v>25</v>
      </c>
    </row>
    <row r="1810" spans="2:5" ht="12.75">
      <c r="B1810" s="24"/>
      <c r="C1810" s="158"/>
      <c r="D1810" s="159"/>
      <c r="E1810" s="17" t="s">
        <v>25</v>
      </c>
    </row>
    <row r="1811" spans="2:5" ht="12.75">
      <c r="B1811" s="24"/>
      <c r="C1811" s="158"/>
      <c r="D1811" s="159"/>
      <c r="E1811" s="17" t="s">
        <v>25</v>
      </c>
    </row>
    <row r="1812" spans="2:5" ht="12.75">
      <c r="B1812" s="24"/>
      <c r="C1812" s="158"/>
      <c r="D1812" s="159"/>
      <c r="E1812" s="17" t="s">
        <v>25</v>
      </c>
    </row>
    <row r="1813" spans="2:5" ht="12.75">
      <c r="B1813" s="24"/>
      <c r="C1813" s="158"/>
      <c r="D1813" s="159"/>
      <c r="E1813" s="17" t="s">
        <v>25</v>
      </c>
    </row>
    <row r="1814" spans="2:5" ht="12.75">
      <c r="B1814" s="24"/>
      <c r="C1814" s="158"/>
      <c r="D1814" s="159"/>
      <c r="E1814" s="17" t="s">
        <v>25</v>
      </c>
    </row>
    <row r="1815" spans="2:5" ht="12.75">
      <c r="B1815" s="24"/>
      <c r="C1815" s="158"/>
      <c r="D1815" s="159"/>
      <c r="E1815" s="17" t="s">
        <v>25</v>
      </c>
    </row>
    <row r="1816" spans="2:5" ht="12.75">
      <c r="B1816" s="24"/>
      <c r="C1816" s="158"/>
      <c r="D1816" s="159"/>
      <c r="E1816" s="17" t="s">
        <v>25</v>
      </c>
    </row>
    <row r="1817" spans="2:5" ht="12.75">
      <c r="B1817" s="24"/>
      <c r="C1817" s="158"/>
      <c r="D1817" s="159"/>
      <c r="E1817" s="17" t="s">
        <v>25</v>
      </c>
    </row>
    <row r="1818" spans="2:5" ht="12.75">
      <c r="B1818" s="24"/>
      <c r="C1818" s="158"/>
      <c r="D1818" s="159"/>
      <c r="E1818" s="17" t="s">
        <v>25</v>
      </c>
    </row>
    <row r="1819" spans="2:5" ht="12.75">
      <c r="B1819" s="24"/>
      <c r="C1819" s="158"/>
      <c r="D1819" s="159"/>
      <c r="E1819" s="17" t="s">
        <v>25</v>
      </c>
    </row>
    <row r="1820" spans="2:5" ht="12.75">
      <c r="B1820" s="24"/>
      <c r="C1820" s="158"/>
      <c r="D1820" s="159"/>
      <c r="E1820" s="17" t="s">
        <v>25</v>
      </c>
    </row>
    <row r="1821" spans="2:5" ht="12.75">
      <c r="B1821" s="24"/>
      <c r="C1821" s="158"/>
      <c r="D1821" s="159"/>
      <c r="E1821" s="17" t="s">
        <v>25</v>
      </c>
    </row>
    <row r="1822" spans="2:5" ht="12.75">
      <c r="B1822" s="24"/>
      <c r="C1822" s="158"/>
      <c r="D1822" s="159"/>
      <c r="E1822" s="17" t="s">
        <v>25</v>
      </c>
    </row>
    <row r="1823" spans="2:5" ht="12.75">
      <c r="B1823" s="24"/>
      <c r="C1823" s="158"/>
      <c r="D1823" s="159"/>
      <c r="E1823" s="17" t="s">
        <v>25</v>
      </c>
    </row>
    <row r="1824" spans="2:5" ht="12.75">
      <c r="B1824" s="24"/>
      <c r="C1824" s="158"/>
      <c r="D1824" s="159"/>
      <c r="E1824" s="17" t="s">
        <v>25</v>
      </c>
    </row>
    <row r="1825" spans="2:5" ht="12.75">
      <c r="B1825" s="24"/>
      <c r="C1825" s="158"/>
      <c r="D1825" s="159"/>
      <c r="E1825" s="17" t="s">
        <v>25</v>
      </c>
    </row>
    <row r="1826" spans="2:5" ht="12.75">
      <c r="B1826" s="24"/>
      <c r="C1826" s="158"/>
      <c r="D1826" s="159"/>
      <c r="E1826" s="17" t="s">
        <v>25</v>
      </c>
    </row>
    <row r="1827" spans="2:5" ht="12.75">
      <c r="B1827" s="24"/>
      <c r="C1827" s="158"/>
      <c r="D1827" s="159"/>
      <c r="E1827" s="17" t="s">
        <v>25</v>
      </c>
    </row>
    <row r="1828" spans="2:5" ht="12.75">
      <c r="B1828" s="24"/>
      <c r="C1828" s="158"/>
      <c r="D1828" s="159"/>
      <c r="E1828" s="17" t="s">
        <v>25</v>
      </c>
    </row>
    <row r="1829" spans="2:5" ht="12.75">
      <c r="B1829" s="24"/>
      <c r="C1829" s="158"/>
      <c r="D1829" s="159"/>
      <c r="E1829" s="17" t="s">
        <v>25</v>
      </c>
    </row>
    <row r="1830" spans="2:5" ht="12.75">
      <c r="B1830" s="24"/>
      <c r="C1830" s="158"/>
      <c r="D1830" s="159"/>
      <c r="E1830" s="17" t="s">
        <v>25</v>
      </c>
    </row>
    <row r="1831" spans="2:5" ht="12.75">
      <c r="B1831" s="24"/>
      <c r="C1831" s="158"/>
      <c r="D1831" s="159"/>
      <c r="E1831" s="17" t="s">
        <v>25</v>
      </c>
    </row>
    <row r="1832" spans="2:5" ht="12.75">
      <c r="B1832" s="24"/>
      <c r="C1832" s="158"/>
      <c r="D1832" s="159"/>
      <c r="E1832" s="17" t="s">
        <v>25</v>
      </c>
    </row>
    <row r="1833" spans="2:5" ht="12.75">
      <c r="B1833" s="24"/>
      <c r="C1833" s="158"/>
      <c r="D1833" s="159"/>
      <c r="E1833" s="17" t="s">
        <v>25</v>
      </c>
    </row>
    <row r="1834" spans="2:5" ht="12.75">
      <c r="B1834" s="24"/>
      <c r="C1834" s="158"/>
      <c r="D1834" s="159"/>
      <c r="E1834" s="17" t="s">
        <v>25</v>
      </c>
    </row>
    <row r="1835" spans="2:5" ht="12.75">
      <c r="B1835" s="24"/>
      <c r="C1835" s="158"/>
      <c r="D1835" s="159"/>
      <c r="E1835" s="17" t="s">
        <v>25</v>
      </c>
    </row>
    <row r="1836" spans="2:5" ht="12.75">
      <c r="B1836" s="24"/>
      <c r="C1836" s="158"/>
      <c r="D1836" s="159"/>
      <c r="E1836" s="17" t="s">
        <v>25</v>
      </c>
    </row>
    <row r="1837" spans="2:5" ht="12.75">
      <c r="B1837" s="24"/>
      <c r="C1837" s="158"/>
      <c r="D1837" s="159"/>
      <c r="E1837" s="17" t="s">
        <v>25</v>
      </c>
    </row>
    <row r="1838" spans="2:5" ht="12.75">
      <c r="B1838" s="24"/>
      <c r="C1838" s="158"/>
      <c r="D1838" s="159"/>
      <c r="E1838" s="17" t="s">
        <v>25</v>
      </c>
    </row>
    <row r="1839" spans="2:5" ht="12.75">
      <c r="B1839" s="24"/>
      <c r="C1839" s="158"/>
      <c r="D1839" s="159"/>
      <c r="E1839" s="17" t="s">
        <v>25</v>
      </c>
    </row>
    <row r="1840" spans="2:5" ht="12.75">
      <c r="B1840" s="24"/>
      <c r="C1840" s="158"/>
      <c r="D1840" s="159"/>
      <c r="E1840" s="17" t="s">
        <v>25</v>
      </c>
    </row>
    <row r="1841" spans="2:5" ht="12.75">
      <c r="B1841" s="24"/>
      <c r="C1841" s="158"/>
      <c r="D1841" s="159"/>
      <c r="E1841" s="17" t="s">
        <v>25</v>
      </c>
    </row>
    <row r="1842" spans="2:5" ht="12.75">
      <c r="B1842" s="24"/>
      <c r="C1842" s="158"/>
      <c r="D1842" s="159"/>
      <c r="E1842" s="17" t="s">
        <v>25</v>
      </c>
    </row>
    <row r="1843" spans="2:5" ht="12.75">
      <c r="B1843" s="24"/>
      <c r="C1843" s="158"/>
      <c r="D1843" s="159"/>
      <c r="E1843" s="17" t="s">
        <v>25</v>
      </c>
    </row>
    <row r="1844" spans="2:5" ht="12.75">
      <c r="B1844" s="24"/>
      <c r="C1844" s="158"/>
      <c r="D1844" s="159"/>
      <c r="E1844" s="17" t="s">
        <v>25</v>
      </c>
    </row>
    <row r="1845" spans="2:5" ht="12.75">
      <c r="B1845" s="24"/>
      <c r="C1845" s="158"/>
      <c r="D1845" s="159"/>
      <c r="E1845" s="17" t="s">
        <v>25</v>
      </c>
    </row>
    <row r="1846" spans="2:5" ht="12.75">
      <c r="B1846" s="24"/>
      <c r="C1846" s="158"/>
      <c r="D1846" s="159"/>
      <c r="E1846" s="17" t="s">
        <v>25</v>
      </c>
    </row>
    <row r="1847" spans="2:5" ht="12.75">
      <c r="B1847" s="24"/>
      <c r="C1847" s="158"/>
      <c r="D1847" s="159"/>
      <c r="E1847" s="17" t="s">
        <v>25</v>
      </c>
    </row>
    <row r="1848" spans="2:5" ht="12.75">
      <c r="B1848" s="24"/>
      <c r="C1848" s="158"/>
      <c r="D1848" s="159"/>
      <c r="E1848" s="17" t="s">
        <v>25</v>
      </c>
    </row>
    <row r="1849" spans="2:5" ht="12.75">
      <c r="B1849" s="24"/>
      <c r="C1849" s="158"/>
      <c r="D1849" s="159"/>
      <c r="E1849" s="17" t="s">
        <v>25</v>
      </c>
    </row>
    <row r="1850" spans="2:5" ht="13.5" thickBot="1">
      <c r="B1850" s="24"/>
      <c r="C1850" s="160"/>
      <c r="D1850" s="161"/>
      <c r="E1850" s="17" t="s">
        <v>25</v>
      </c>
    </row>
    <row r="1851" spans="2:5" ht="13.5" thickBot="1">
      <c r="B1851" s="34"/>
      <c r="C1851" s="36"/>
      <c r="D1851" s="35"/>
      <c r="E1851" s="18"/>
    </row>
  </sheetData>
  <sheetProtection/>
  <mergeCells count="7">
    <mergeCell ref="AD3:AF3"/>
    <mergeCell ref="AD24:AF24"/>
    <mergeCell ref="Z3:Z4"/>
    <mergeCell ref="C3:D3"/>
    <mergeCell ref="P3:Q3"/>
    <mergeCell ref="U3:V3"/>
    <mergeCell ref="H3:L3"/>
  </mergeCell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W263"/>
  <sheetViews>
    <sheetView showGridLines="0" showRowColHeaders="0" showZeros="0" zoomScalePageLayoutView="0" workbookViewId="0" topLeftCell="R8">
      <selection activeCell="T20" sqref="T20"/>
    </sheetView>
  </sheetViews>
  <sheetFormatPr defaultColWidth="11.421875" defaultRowHeight="12.75"/>
  <cols>
    <col min="1" max="1" width="11.421875" style="0" hidden="1" customWidth="1"/>
    <col min="2" max="3" width="92.57421875" style="0" hidden="1" customWidth="1"/>
    <col min="4" max="4" width="11.421875" style="0" hidden="1" customWidth="1"/>
    <col min="5" max="5" width="43.57421875" style="0" hidden="1" customWidth="1"/>
    <col min="6" max="6" width="11.421875" style="0" hidden="1" customWidth="1"/>
    <col min="7" max="7" width="93.28125" style="0" hidden="1" customWidth="1"/>
    <col min="8" max="8" width="11.421875" style="0" hidden="1" customWidth="1"/>
    <col min="9" max="9" width="12.28125" style="0" hidden="1" customWidth="1"/>
    <col min="10" max="12" width="11.421875" style="0" hidden="1" customWidth="1"/>
    <col min="13" max="13" width="64.140625" style="0" hidden="1" customWidth="1"/>
    <col min="14" max="17" width="11.421875" style="0" hidden="1" customWidth="1"/>
    <col min="18" max="19" width="4.7109375" style="0" customWidth="1"/>
    <col min="20" max="20" width="60.7109375" style="0" customWidth="1"/>
    <col min="21" max="21" width="10.7109375" style="0" customWidth="1"/>
    <col min="22" max="22" width="30.7109375" style="0" customWidth="1"/>
    <col min="23" max="23" width="4.7109375" style="0" customWidth="1"/>
    <col min="24" max="24" width="10.7109375" style="0" customWidth="1"/>
  </cols>
  <sheetData>
    <row r="1" spans="1:15" ht="12.75" hidden="1">
      <c r="A1" t="s">
        <v>65</v>
      </c>
      <c r="B1" t="s">
        <v>66</v>
      </c>
      <c r="C1" t="s">
        <v>69</v>
      </c>
      <c r="D1" t="s">
        <v>67</v>
      </c>
      <c r="E1" t="s">
        <v>68</v>
      </c>
      <c r="F1" t="s">
        <v>226</v>
      </c>
      <c r="G1" t="s">
        <v>70</v>
      </c>
      <c r="H1" t="s">
        <v>223</v>
      </c>
      <c r="J1" t="str">
        <f>IF(T13=0,"no buscar",T13)</f>
        <v>PD</v>
      </c>
      <c r="K1" t="s">
        <v>223</v>
      </c>
      <c r="M1" t="s">
        <v>69</v>
      </c>
      <c r="N1" t="s">
        <v>67</v>
      </c>
      <c r="O1" t="s">
        <v>68</v>
      </c>
    </row>
    <row r="2" spans="2:15" ht="12.75" hidden="1">
      <c r="B2" t="s">
        <v>255</v>
      </c>
      <c r="C2" t="s">
        <v>255</v>
      </c>
      <c r="D2">
        <v>10000</v>
      </c>
      <c r="E2" s="178" t="s">
        <v>517</v>
      </c>
      <c r="G2" t="s">
        <v>255</v>
      </c>
      <c r="H2" t="e">
        <f aca="true" t="shared" si="0" ref="H2:H65">SEARCH($J$1,B2,1)</f>
        <v>#VALUE!</v>
      </c>
      <c r="K2" t="s">
        <v>224</v>
      </c>
      <c r="M2" t="s">
        <v>332</v>
      </c>
      <c r="N2">
        <v>10000</v>
      </c>
      <c r="O2" s="178" t="s">
        <v>517</v>
      </c>
    </row>
    <row r="3" spans="2:15" ht="12.75" hidden="1">
      <c r="B3" t="s">
        <v>256</v>
      </c>
      <c r="C3" t="s">
        <v>256</v>
      </c>
      <c r="D3">
        <v>10000</v>
      </c>
      <c r="E3" s="178" t="s">
        <v>517</v>
      </c>
      <c r="G3" t="s">
        <v>256</v>
      </c>
      <c r="H3" t="e">
        <f t="shared" si="0"/>
        <v>#VALUE!</v>
      </c>
      <c r="M3" t="s">
        <v>333</v>
      </c>
      <c r="N3">
        <v>10000</v>
      </c>
      <c r="O3" s="178" t="s">
        <v>517</v>
      </c>
    </row>
    <row r="4" spans="2:15" ht="12.75" hidden="1">
      <c r="B4" t="s">
        <v>257</v>
      </c>
      <c r="C4" t="s">
        <v>257</v>
      </c>
      <c r="D4">
        <v>10000</v>
      </c>
      <c r="E4" s="178" t="s">
        <v>517</v>
      </c>
      <c r="G4" t="s">
        <v>257</v>
      </c>
      <c r="H4" t="e">
        <f t="shared" si="0"/>
        <v>#VALUE!</v>
      </c>
      <c r="M4" t="s">
        <v>334</v>
      </c>
      <c r="N4">
        <v>10000</v>
      </c>
      <c r="O4" s="178" t="s">
        <v>517</v>
      </c>
    </row>
    <row r="5" spans="2:15" ht="12.75" hidden="1">
      <c r="B5" t="s">
        <v>258</v>
      </c>
      <c r="C5" t="s">
        <v>258</v>
      </c>
      <c r="D5">
        <v>10000</v>
      </c>
      <c r="E5" s="178" t="s">
        <v>517</v>
      </c>
      <c r="G5" t="s">
        <v>258</v>
      </c>
      <c r="H5" t="e">
        <f t="shared" si="0"/>
        <v>#VALUE!</v>
      </c>
      <c r="M5" t="s">
        <v>335</v>
      </c>
      <c r="N5">
        <v>10000</v>
      </c>
      <c r="O5" s="178" t="s">
        <v>517</v>
      </c>
    </row>
    <row r="6" spans="2:15" ht="12.75" hidden="1">
      <c r="B6" t="s">
        <v>259</v>
      </c>
      <c r="C6" t="s">
        <v>259</v>
      </c>
      <c r="D6">
        <v>10000</v>
      </c>
      <c r="E6" s="178" t="s">
        <v>517</v>
      </c>
      <c r="G6" t="s">
        <v>259</v>
      </c>
      <c r="H6" t="e">
        <f t="shared" si="0"/>
        <v>#VALUE!</v>
      </c>
      <c r="M6" t="s">
        <v>336</v>
      </c>
      <c r="N6">
        <v>10000</v>
      </c>
      <c r="O6" s="178" t="s">
        <v>517</v>
      </c>
    </row>
    <row r="7" spans="2:15" ht="12.75" hidden="1">
      <c r="B7" t="s">
        <v>260</v>
      </c>
      <c r="C7" t="s">
        <v>260</v>
      </c>
      <c r="D7">
        <v>10000</v>
      </c>
      <c r="E7" s="178" t="s">
        <v>517</v>
      </c>
      <c r="G7" t="s">
        <v>260</v>
      </c>
      <c r="H7" t="e">
        <f t="shared" si="0"/>
        <v>#VALUE!</v>
      </c>
      <c r="M7" t="s">
        <v>337</v>
      </c>
      <c r="N7">
        <v>10000</v>
      </c>
      <c r="O7" s="178" t="s">
        <v>517</v>
      </c>
    </row>
    <row r="8" spans="2:15" ht="12.75">
      <c r="B8" t="s">
        <v>261</v>
      </c>
      <c r="C8" t="s">
        <v>261</v>
      </c>
      <c r="D8">
        <v>10000</v>
      </c>
      <c r="E8" s="178" t="s">
        <v>517</v>
      </c>
      <c r="G8" t="s">
        <v>261</v>
      </c>
      <c r="H8" t="e">
        <f t="shared" si="0"/>
        <v>#VALUE!</v>
      </c>
      <c r="M8" t="s">
        <v>338</v>
      </c>
      <c r="N8">
        <v>10000</v>
      </c>
      <c r="O8" s="178" t="s">
        <v>517</v>
      </c>
    </row>
    <row r="9" spans="2:15" ht="13.5" thickBot="1">
      <c r="B9" t="s">
        <v>262</v>
      </c>
      <c r="C9" t="s">
        <v>262</v>
      </c>
      <c r="D9">
        <v>10000</v>
      </c>
      <c r="E9" s="178" t="s">
        <v>517</v>
      </c>
      <c r="G9" t="s">
        <v>262</v>
      </c>
      <c r="H9" t="e">
        <f t="shared" si="0"/>
        <v>#VALUE!</v>
      </c>
      <c r="M9" t="s">
        <v>339</v>
      </c>
      <c r="N9">
        <v>10000</v>
      </c>
      <c r="O9" s="178" t="s">
        <v>517</v>
      </c>
    </row>
    <row r="10" spans="2:23" ht="12.75">
      <c r="B10" t="s">
        <v>263</v>
      </c>
      <c r="C10" t="s">
        <v>263</v>
      </c>
      <c r="D10">
        <v>10000</v>
      </c>
      <c r="E10" s="178" t="s">
        <v>517</v>
      </c>
      <c r="G10" t="s">
        <v>263</v>
      </c>
      <c r="H10" t="e">
        <f t="shared" si="0"/>
        <v>#VALUE!</v>
      </c>
      <c r="M10" t="s">
        <v>340</v>
      </c>
      <c r="N10">
        <v>10000</v>
      </c>
      <c r="O10" s="178" t="s">
        <v>517</v>
      </c>
      <c r="S10" s="21"/>
      <c r="T10" s="22"/>
      <c r="U10" s="22"/>
      <c r="V10" s="22"/>
      <c r="W10" s="23"/>
    </row>
    <row r="11" spans="2:23" ht="12.75">
      <c r="B11" t="s">
        <v>264</v>
      </c>
      <c r="C11" t="s">
        <v>264</v>
      </c>
      <c r="D11">
        <v>10000</v>
      </c>
      <c r="E11" s="178" t="s">
        <v>517</v>
      </c>
      <c r="G11" t="s">
        <v>264</v>
      </c>
      <c r="H11" t="e">
        <f t="shared" si="0"/>
        <v>#VALUE!</v>
      </c>
      <c r="M11" t="s">
        <v>341</v>
      </c>
      <c r="N11">
        <v>10000</v>
      </c>
      <c r="O11" s="178" t="s">
        <v>517</v>
      </c>
      <c r="S11" s="24"/>
      <c r="T11" s="105" t="s">
        <v>225</v>
      </c>
      <c r="U11" s="105"/>
      <c r="V11" s="105"/>
      <c r="W11" s="17"/>
    </row>
    <row r="12" spans="2:23" ht="4.5" customHeight="1" thickBot="1">
      <c r="B12" t="s">
        <v>265</v>
      </c>
      <c r="C12" t="s">
        <v>265</v>
      </c>
      <c r="D12">
        <v>10000</v>
      </c>
      <c r="E12" s="178" t="s">
        <v>517</v>
      </c>
      <c r="G12" t="s">
        <v>265</v>
      </c>
      <c r="H12" t="e">
        <f t="shared" si="0"/>
        <v>#VALUE!</v>
      </c>
      <c r="M12" t="s">
        <v>342</v>
      </c>
      <c r="N12">
        <v>10000</v>
      </c>
      <c r="O12" s="178" t="s">
        <v>517</v>
      </c>
      <c r="S12" s="24"/>
      <c r="T12" s="106"/>
      <c r="U12" s="106"/>
      <c r="V12" s="106"/>
      <c r="W12" s="17"/>
    </row>
    <row r="13" spans="2:23" ht="13.5" thickBot="1">
      <c r="B13" t="s">
        <v>266</v>
      </c>
      <c r="C13" t="s">
        <v>266</v>
      </c>
      <c r="D13">
        <v>10000</v>
      </c>
      <c r="E13" s="178" t="s">
        <v>517</v>
      </c>
      <c r="G13" t="s">
        <v>266</v>
      </c>
      <c r="H13" t="e">
        <f t="shared" si="0"/>
        <v>#VALUE!</v>
      </c>
      <c r="M13" t="s">
        <v>343</v>
      </c>
      <c r="N13">
        <v>10000</v>
      </c>
      <c r="O13" s="178" t="s">
        <v>517</v>
      </c>
      <c r="S13" s="24"/>
      <c r="T13" s="177" t="s">
        <v>581</v>
      </c>
      <c r="U13" s="106"/>
      <c r="V13" s="106"/>
      <c r="W13" s="17"/>
    </row>
    <row r="14" spans="2:23" ht="9.75" customHeight="1" thickBot="1">
      <c r="B14" t="s">
        <v>267</v>
      </c>
      <c r="C14" t="s">
        <v>267</v>
      </c>
      <c r="D14">
        <v>10000</v>
      </c>
      <c r="E14" s="178" t="s">
        <v>517</v>
      </c>
      <c r="G14" t="s">
        <v>267</v>
      </c>
      <c r="H14" t="e">
        <f t="shared" si="0"/>
        <v>#VALUE!</v>
      </c>
      <c r="M14" t="s">
        <v>344</v>
      </c>
      <c r="N14">
        <v>10000</v>
      </c>
      <c r="O14" s="178" t="s">
        <v>517</v>
      </c>
      <c r="S14" s="24"/>
      <c r="T14" s="106"/>
      <c r="U14" s="106"/>
      <c r="V14" s="106"/>
      <c r="W14" s="17"/>
    </row>
    <row r="15" spans="2:23" ht="13.5" thickBot="1">
      <c r="B15" t="s">
        <v>268</v>
      </c>
      <c r="C15" t="s">
        <v>268</v>
      </c>
      <c r="D15">
        <v>10000</v>
      </c>
      <c r="E15" s="178" t="s">
        <v>517</v>
      </c>
      <c r="G15" t="s">
        <v>268</v>
      </c>
      <c r="H15" t="e">
        <f t="shared" si="0"/>
        <v>#VALUE!</v>
      </c>
      <c r="M15" t="s">
        <v>345</v>
      </c>
      <c r="N15">
        <v>10000</v>
      </c>
      <c r="O15" s="178" t="s">
        <v>517</v>
      </c>
      <c r="S15" s="24"/>
      <c r="T15" s="152" t="s">
        <v>69</v>
      </c>
      <c r="U15" s="348" t="s">
        <v>67</v>
      </c>
      <c r="V15" s="349"/>
      <c r="W15" s="107"/>
    </row>
    <row r="16" spans="2:23" ht="12.75">
      <c r="B16" t="s">
        <v>269</v>
      </c>
      <c r="C16" t="s">
        <v>269</v>
      </c>
      <c r="D16">
        <v>10000</v>
      </c>
      <c r="E16" s="178" t="s">
        <v>517</v>
      </c>
      <c r="G16" t="s">
        <v>269</v>
      </c>
      <c r="H16" t="e">
        <f t="shared" si="0"/>
        <v>#VALUE!</v>
      </c>
      <c r="M16" t="s">
        <v>346</v>
      </c>
      <c r="N16">
        <v>10000</v>
      </c>
      <c r="O16" s="178" t="s">
        <v>517</v>
      </c>
      <c r="S16" s="24"/>
      <c r="T16" s="149" t="s">
        <v>332</v>
      </c>
      <c r="U16" s="150">
        <v>10000</v>
      </c>
      <c r="V16" s="151" t="s">
        <v>517</v>
      </c>
      <c r="W16" s="17" t="s">
        <v>229</v>
      </c>
    </row>
    <row r="17" spans="2:23" ht="12.75">
      <c r="B17" t="s">
        <v>270</v>
      </c>
      <c r="C17" t="s">
        <v>270</v>
      </c>
      <c r="D17">
        <v>10000</v>
      </c>
      <c r="E17" s="178" t="s">
        <v>517</v>
      </c>
      <c r="G17" t="s">
        <v>270</v>
      </c>
      <c r="H17" t="e">
        <f t="shared" si="0"/>
        <v>#VALUE!</v>
      </c>
      <c r="M17" t="s">
        <v>347</v>
      </c>
      <c r="N17">
        <v>10000</v>
      </c>
      <c r="O17" s="178" t="s">
        <v>517</v>
      </c>
      <c r="S17" s="24"/>
      <c r="T17" s="143" t="s">
        <v>333</v>
      </c>
      <c r="U17" s="144">
        <v>10000</v>
      </c>
      <c r="V17" s="145" t="s">
        <v>517</v>
      </c>
      <c r="W17" s="17" t="s">
        <v>229</v>
      </c>
    </row>
    <row r="18" spans="2:23" ht="12.75">
      <c r="B18" t="s">
        <v>271</v>
      </c>
      <c r="C18" t="s">
        <v>271</v>
      </c>
      <c r="D18">
        <v>10000</v>
      </c>
      <c r="E18" s="178" t="s">
        <v>517</v>
      </c>
      <c r="G18" t="s">
        <v>271</v>
      </c>
      <c r="H18" t="e">
        <f t="shared" si="0"/>
        <v>#VALUE!</v>
      </c>
      <c r="M18" t="s">
        <v>348</v>
      </c>
      <c r="N18">
        <v>10000</v>
      </c>
      <c r="O18" s="178" t="s">
        <v>517</v>
      </c>
      <c r="S18" s="24"/>
      <c r="T18" s="143" t="s">
        <v>334</v>
      </c>
      <c r="U18" s="144">
        <v>10000</v>
      </c>
      <c r="V18" s="145" t="s">
        <v>517</v>
      </c>
      <c r="W18" s="17" t="s">
        <v>229</v>
      </c>
    </row>
    <row r="19" spans="2:23" ht="12.75">
      <c r="B19" t="s">
        <v>272</v>
      </c>
      <c r="C19" t="s">
        <v>272</v>
      </c>
      <c r="D19">
        <v>10000</v>
      </c>
      <c r="E19" s="178" t="s">
        <v>517</v>
      </c>
      <c r="G19" t="s">
        <v>272</v>
      </c>
      <c r="H19" t="e">
        <f t="shared" si="0"/>
        <v>#VALUE!</v>
      </c>
      <c r="M19" t="s">
        <v>349</v>
      </c>
      <c r="N19">
        <v>10000</v>
      </c>
      <c r="O19" s="178" t="s">
        <v>517</v>
      </c>
      <c r="S19" s="24"/>
      <c r="T19" s="143" t="s">
        <v>335</v>
      </c>
      <c r="U19" s="144">
        <v>10000</v>
      </c>
      <c r="V19" s="145" t="s">
        <v>517</v>
      </c>
      <c r="W19" s="17" t="s">
        <v>229</v>
      </c>
    </row>
    <row r="20" spans="2:23" ht="12.75">
      <c r="B20" t="s">
        <v>273</v>
      </c>
      <c r="C20" t="s">
        <v>273</v>
      </c>
      <c r="D20">
        <v>10000</v>
      </c>
      <c r="E20" s="178" t="s">
        <v>517</v>
      </c>
      <c r="G20" t="s">
        <v>273</v>
      </c>
      <c r="H20" t="e">
        <f t="shared" si="0"/>
        <v>#VALUE!</v>
      </c>
      <c r="M20" t="s">
        <v>350</v>
      </c>
      <c r="N20">
        <v>10000</v>
      </c>
      <c r="O20" s="178" t="s">
        <v>517</v>
      </c>
      <c r="S20" s="24"/>
      <c r="T20" s="143" t="s">
        <v>336</v>
      </c>
      <c r="U20" s="144">
        <v>10000</v>
      </c>
      <c r="V20" s="145" t="s">
        <v>517</v>
      </c>
      <c r="W20" s="17" t="s">
        <v>229</v>
      </c>
    </row>
    <row r="21" spans="2:23" ht="12.75">
      <c r="B21" t="s">
        <v>274</v>
      </c>
      <c r="C21" t="s">
        <v>274</v>
      </c>
      <c r="D21">
        <v>10000</v>
      </c>
      <c r="E21" s="178" t="s">
        <v>517</v>
      </c>
      <c r="G21" t="s">
        <v>274</v>
      </c>
      <c r="H21" t="e">
        <f t="shared" si="0"/>
        <v>#VALUE!</v>
      </c>
      <c r="M21" t="s">
        <v>351</v>
      </c>
      <c r="N21">
        <v>10000</v>
      </c>
      <c r="O21" s="178" t="s">
        <v>517</v>
      </c>
      <c r="S21" s="24"/>
      <c r="T21" s="143" t="s">
        <v>337</v>
      </c>
      <c r="U21" s="144">
        <v>10000</v>
      </c>
      <c r="V21" s="145" t="s">
        <v>517</v>
      </c>
      <c r="W21" s="17" t="s">
        <v>229</v>
      </c>
    </row>
    <row r="22" spans="2:23" ht="12.75">
      <c r="B22" t="s">
        <v>275</v>
      </c>
      <c r="C22" t="s">
        <v>275</v>
      </c>
      <c r="D22">
        <v>10000</v>
      </c>
      <c r="E22" s="178" t="s">
        <v>517</v>
      </c>
      <c r="G22" t="s">
        <v>275</v>
      </c>
      <c r="H22" t="e">
        <f t="shared" si="0"/>
        <v>#VALUE!</v>
      </c>
      <c r="M22" t="s">
        <v>352</v>
      </c>
      <c r="N22">
        <v>10000</v>
      </c>
      <c r="O22" s="178" t="s">
        <v>517</v>
      </c>
      <c r="S22" s="24"/>
      <c r="T22" s="143" t="s">
        <v>338</v>
      </c>
      <c r="U22" s="144">
        <v>10000</v>
      </c>
      <c r="V22" s="145" t="s">
        <v>517</v>
      </c>
      <c r="W22" s="17" t="s">
        <v>229</v>
      </c>
    </row>
    <row r="23" spans="2:23" ht="12.75">
      <c r="B23" t="s">
        <v>276</v>
      </c>
      <c r="C23" t="s">
        <v>276</v>
      </c>
      <c r="D23">
        <v>10000</v>
      </c>
      <c r="E23" s="178" t="s">
        <v>517</v>
      </c>
      <c r="G23" t="s">
        <v>276</v>
      </c>
      <c r="H23" t="e">
        <f t="shared" si="0"/>
        <v>#VALUE!</v>
      </c>
      <c r="S23" s="24"/>
      <c r="T23" s="143" t="s">
        <v>339</v>
      </c>
      <c r="U23" s="144">
        <v>10000</v>
      </c>
      <c r="V23" s="145" t="s">
        <v>517</v>
      </c>
      <c r="W23" s="17" t="s">
        <v>229</v>
      </c>
    </row>
    <row r="24" spans="2:23" ht="12.75">
      <c r="B24" t="s">
        <v>277</v>
      </c>
      <c r="C24" t="s">
        <v>277</v>
      </c>
      <c r="D24">
        <v>10000</v>
      </c>
      <c r="E24" s="178" t="s">
        <v>517</v>
      </c>
      <c r="G24" t="s">
        <v>277</v>
      </c>
      <c r="H24" t="e">
        <f t="shared" si="0"/>
        <v>#VALUE!</v>
      </c>
      <c r="S24" s="24"/>
      <c r="T24" s="143" t="s">
        <v>340</v>
      </c>
      <c r="U24" s="144">
        <v>10000</v>
      </c>
      <c r="V24" s="145" t="s">
        <v>517</v>
      </c>
      <c r="W24" s="17" t="s">
        <v>229</v>
      </c>
    </row>
    <row r="25" spans="2:23" ht="12.75">
      <c r="B25" t="s">
        <v>278</v>
      </c>
      <c r="C25" t="s">
        <v>278</v>
      </c>
      <c r="D25">
        <v>10000</v>
      </c>
      <c r="E25" s="178" t="s">
        <v>517</v>
      </c>
      <c r="G25" t="s">
        <v>278</v>
      </c>
      <c r="H25" t="e">
        <f t="shared" si="0"/>
        <v>#VALUE!</v>
      </c>
      <c r="S25" s="24"/>
      <c r="T25" s="143" t="s">
        <v>341</v>
      </c>
      <c r="U25" s="144">
        <v>10000</v>
      </c>
      <c r="V25" s="145" t="s">
        <v>517</v>
      </c>
      <c r="W25" s="17" t="s">
        <v>229</v>
      </c>
    </row>
    <row r="26" spans="2:23" ht="12.75">
      <c r="B26" t="s">
        <v>279</v>
      </c>
      <c r="C26" t="s">
        <v>279</v>
      </c>
      <c r="D26">
        <v>10000</v>
      </c>
      <c r="E26" s="178" t="s">
        <v>517</v>
      </c>
      <c r="G26" t="s">
        <v>279</v>
      </c>
      <c r="H26" t="e">
        <f t="shared" si="0"/>
        <v>#VALUE!</v>
      </c>
      <c r="S26" s="24"/>
      <c r="T26" s="143" t="s">
        <v>342</v>
      </c>
      <c r="U26" s="144">
        <v>10000</v>
      </c>
      <c r="V26" s="145" t="s">
        <v>517</v>
      </c>
      <c r="W26" s="17" t="s">
        <v>229</v>
      </c>
    </row>
    <row r="27" spans="2:23" ht="12.75">
      <c r="B27" t="s">
        <v>280</v>
      </c>
      <c r="C27" t="s">
        <v>280</v>
      </c>
      <c r="D27">
        <v>10000</v>
      </c>
      <c r="E27" s="178" t="s">
        <v>517</v>
      </c>
      <c r="G27" t="s">
        <v>280</v>
      </c>
      <c r="H27" t="e">
        <f t="shared" si="0"/>
        <v>#VALUE!</v>
      </c>
      <c r="S27" s="24"/>
      <c r="T27" s="143" t="s">
        <v>343</v>
      </c>
      <c r="U27" s="144">
        <v>10000</v>
      </c>
      <c r="V27" s="145" t="s">
        <v>517</v>
      </c>
      <c r="W27" s="17" t="s">
        <v>229</v>
      </c>
    </row>
    <row r="28" spans="2:23" ht="12.75">
      <c r="B28" t="s">
        <v>281</v>
      </c>
      <c r="C28" t="s">
        <v>281</v>
      </c>
      <c r="D28">
        <v>10000</v>
      </c>
      <c r="E28" s="178" t="s">
        <v>517</v>
      </c>
      <c r="G28" t="s">
        <v>281</v>
      </c>
      <c r="H28" t="e">
        <f t="shared" si="0"/>
        <v>#VALUE!</v>
      </c>
      <c r="S28" s="24"/>
      <c r="T28" s="143" t="s">
        <v>344</v>
      </c>
      <c r="U28" s="144">
        <v>10000</v>
      </c>
      <c r="V28" s="145" t="s">
        <v>517</v>
      </c>
      <c r="W28" s="17" t="s">
        <v>229</v>
      </c>
    </row>
    <row r="29" spans="2:23" ht="12.75">
      <c r="B29" t="s">
        <v>282</v>
      </c>
      <c r="C29" t="s">
        <v>282</v>
      </c>
      <c r="D29">
        <v>10000</v>
      </c>
      <c r="E29" s="178" t="s">
        <v>517</v>
      </c>
      <c r="G29" t="s">
        <v>282</v>
      </c>
      <c r="H29" t="e">
        <f t="shared" si="0"/>
        <v>#VALUE!</v>
      </c>
      <c r="S29" s="24"/>
      <c r="T29" s="143" t="s">
        <v>345</v>
      </c>
      <c r="U29" s="144">
        <v>10000</v>
      </c>
      <c r="V29" s="145" t="s">
        <v>517</v>
      </c>
      <c r="W29" s="17" t="s">
        <v>229</v>
      </c>
    </row>
    <row r="30" spans="2:23" ht="12.75">
      <c r="B30" t="s">
        <v>283</v>
      </c>
      <c r="C30" t="s">
        <v>283</v>
      </c>
      <c r="D30">
        <v>10000</v>
      </c>
      <c r="E30" s="178" t="s">
        <v>517</v>
      </c>
      <c r="G30" t="s">
        <v>283</v>
      </c>
      <c r="H30" t="e">
        <f t="shared" si="0"/>
        <v>#VALUE!</v>
      </c>
      <c r="S30" s="24"/>
      <c r="T30" s="143" t="s">
        <v>346</v>
      </c>
      <c r="U30" s="144">
        <v>10000</v>
      </c>
      <c r="V30" s="145" t="s">
        <v>517</v>
      </c>
      <c r="W30" s="17" t="s">
        <v>229</v>
      </c>
    </row>
    <row r="31" spans="2:23" ht="12.75">
      <c r="B31" t="s">
        <v>284</v>
      </c>
      <c r="C31" t="s">
        <v>284</v>
      </c>
      <c r="D31">
        <v>10000</v>
      </c>
      <c r="E31" s="178" t="s">
        <v>517</v>
      </c>
      <c r="G31" t="s">
        <v>284</v>
      </c>
      <c r="H31" t="e">
        <f t="shared" si="0"/>
        <v>#VALUE!</v>
      </c>
      <c r="S31" s="24"/>
      <c r="T31" s="143" t="s">
        <v>347</v>
      </c>
      <c r="U31" s="144">
        <v>10000</v>
      </c>
      <c r="V31" s="145" t="s">
        <v>517</v>
      </c>
      <c r="W31" s="17" t="s">
        <v>229</v>
      </c>
    </row>
    <row r="32" spans="2:23" ht="12.75">
      <c r="B32" t="s">
        <v>285</v>
      </c>
      <c r="C32" t="s">
        <v>285</v>
      </c>
      <c r="D32">
        <v>10000</v>
      </c>
      <c r="E32" s="178" t="s">
        <v>517</v>
      </c>
      <c r="G32" t="s">
        <v>285</v>
      </c>
      <c r="H32" t="e">
        <f t="shared" si="0"/>
        <v>#VALUE!</v>
      </c>
      <c r="S32" s="24"/>
      <c r="T32" s="143" t="s">
        <v>348</v>
      </c>
      <c r="U32" s="144">
        <v>10000</v>
      </c>
      <c r="V32" s="145" t="s">
        <v>517</v>
      </c>
      <c r="W32" s="17" t="s">
        <v>229</v>
      </c>
    </row>
    <row r="33" spans="2:23" ht="12.75">
      <c r="B33" t="s">
        <v>286</v>
      </c>
      <c r="C33" t="s">
        <v>286</v>
      </c>
      <c r="D33">
        <v>10000</v>
      </c>
      <c r="E33" s="178" t="s">
        <v>517</v>
      </c>
      <c r="G33" t="s">
        <v>286</v>
      </c>
      <c r="H33" t="e">
        <f t="shared" si="0"/>
        <v>#VALUE!</v>
      </c>
      <c r="S33" s="24"/>
      <c r="T33" s="143" t="s">
        <v>349</v>
      </c>
      <c r="U33" s="144">
        <v>10000</v>
      </c>
      <c r="V33" s="145" t="s">
        <v>517</v>
      </c>
      <c r="W33" s="17" t="s">
        <v>229</v>
      </c>
    </row>
    <row r="34" spans="2:23" ht="12.75">
      <c r="B34" t="s">
        <v>287</v>
      </c>
      <c r="C34" t="s">
        <v>287</v>
      </c>
      <c r="D34">
        <v>10000</v>
      </c>
      <c r="E34" s="178" t="s">
        <v>517</v>
      </c>
      <c r="G34" t="s">
        <v>287</v>
      </c>
      <c r="H34" t="e">
        <f t="shared" si="0"/>
        <v>#VALUE!</v>
      </c>
      <c r="S34" s="24"/>
      <c r="T34" s="143" t="s">
        <v>350</v>
      </c>
      <c r="U34" s="144">
        <v>10000</v>
      </c>
      <c r="V34" s="145" t="s">
        <v>517</v>
      </c>
      <c r="W34" s="17" t="s">
        <v>229</v>
      </c>
    </row>
    <row r="35" spans="2:23" ht="12.75">
      <c r="B35" t="s">
        <v>288</v>
      </c>
      <c r="C35" t="s">
        <v>288</v>
      </c>
      <c r="D35">
        <v>10000</v>
      </c>
      <c r="E35" s="178" t="s">
        <v>517</v>
      </c>
      <c r="G35" t="s">
        <v>288</v>
      </c>
      <c r="H35" t="e">
        <f t="shared" si="0"/>
        <v>#VALUE!</v>
      </c>
      <c r="S35" s="24"/>
      <c r="T35" s="143" t="s">
        <v>351</v>
      </c>
      <c r="U35" s="144">
        <v>10000</v>
      </c>
      <c r="V35" s="145" t="s">
        <v>517</v>
      </c>
      <c r="W35" s="17" t="s">
        <v>229</v>
      </c>
    </row>
    <row r="36" spans="2:23" ht="12.75">
      <c r="B36" t="s">
        <v>289</v>
      </c>
      <c r="C36" t="s">
        <v>289</v>
      </c>
      <c r="D36">
        <v>10000</v>
      </c>
      <c r="E36" s="178" t="s">
        <v>517</v>
      </c>
      <c r="G36" t="s">
        <v>289</v>
      </c>
      <c r="H36" t="e">
        <f t="shared" si="0"/>
        <v>#VALUE!</v>
      </c>
      <c r="S36" s="24"/>
      <c r="T36" s="143" t="s">
        <v>352</v>
      </c>
      <c r="U36" s="144">
        <v>10000</v>
      </c>
      <c r="V36" s="145" t="s">
        <v>517</v>
      </c>
      <c r="W36" s="17" t="s">
        <v>229</v>
      </c>
    </row>
    <row r="37" spans="2:23" ht="12.75" hidden="1">
      <c r="B37" t="s">
        <v>290</v>
      </c>
      <c r="C37" t="s">
        <v>290</v>
      </c>
      <c r="D37">
        <v>10000</v>
      </c>
      <c r="E37" s="178" t="s">
        <v>517</v>
      </c>
      <c r="G37" t="s">
        <v>290</v>
      </c>
      <c r="H37" t="e">
        <f t="shared" si="0"/>
        <v>#VALUE!</v>
      </c>
      <c r="S37" s="24"/>
      <c r="T37" s="143"/>
      <c r="U37" s="144"/>
      <c r="V37" s="145"/>
      <c r="W37" s="17" t="s">
        <v>229</v>
      </c>
    </row>
    <row r="38" spans="2:23" ht="12.75" hidden="1">
      <c r="B38" t="s">
        <v>291</v>
      </c>
      <c r="C38" t="s">
        <v>291</v>
      </c>
      <c r="D38">
        <v>10000</v>
      </c>
      <c r="E38" s="178" t="s">
        <v>517</v>
      </c>
      <c r="G38" t="s">
        <v>291</v>
      </c>
      <c r="H38" t="e">
        <f t="shared" si="0"/>
        <v>#VALUE!</v>
      </c>
      <c r="S38" s="24"/>
      <c r="T38" s="143"/>
      <c r="U38" s="144"/>
      <c r="V38" s="145"/>
      <c r="W38" s="17" t="s">
        <v>229</v>
      </c>
    </row>
    <row r="39" spans="2:23" ht="12.75" hidden="1">
      <c r="B39" t="s">
        <v>292</v>
      </c>
      <c r="C39" t="s">
        <v>292</v>
      </c>
      <c r="D39">
        <v>10000</v>
      </c>
      <c r="E39" s="178" t="s">
        <v>517</v>
      </c>
      <c r="G39" t="s">
        <v>292</v>
      </c>
      <c r="H39" t="e">
        <f t="shared" si="0"/>
        <v>#VALUE!</v>
      </c>
      <c r="S39" s="24"/>
      <c r="T39" s="143"/>
      <c r="U39" s="144"/>
      <c r="V39" s="145"/>
      <c r="W39" s="17" t="s">
        <v>229</v>
      </c>
    </row>
    <row r="40" spans="2:23" ht="12.75" hidden="1">
      <c r="B40" t="s">
        <v>293</v>
      </c>
      <c r="C40" t="s">
        <v>293</v>
      </c>
      <c r="D40">
        <v>10000</v>
      </c>
      <c r="E40" s="178" t="s">
        <v>517</v>
      </c>
      <c r="G40" t="s">
        <v>293</v>
      </c>
      <c r="H40" t="e">
        <f t="shared" si="0"/>
        <v>#VALUE!</v>
      </c>
      <c r="S40" s="24"/>
      <c r="T40" s="143"/>
      <c r="U40" s="144"/>
      <c r="V40" s="145"/>
      <c r="W40" s="17" t="s">
        <v>229</v>
      </c>
    </row>
    <row r="41" spans="2:23" ht="12.75" hidden="1">
      <c r="B41" t="s">
        <v>294</v>
      </c>
      <c r="C41" t="s">
        <v>294</v>
      </c>
      <c r="D41">
        <v>10000</v>
      </c>
      <c r="E41" s="178" t="s">
        <v>517</v>
      </c>
      <c r="G41" t="s">
        <v>294</v>
      </c>
      <c r="H41" t="e">
        <f t="shared" si="0"/>
        <v>#VALUE!</v>
      </c>
      <c r="S41" s="24"/>
      <c r="T41" s="143"/>
      <c r="U41" s="144"/>
      <c r="V41" s="145"/>
      <c r="W41" s="17" t="s">
        <v>229</v>
      </c>
    </row>
    <row r="42" spans="2:23" ht="12.75" hidden="1">
      <c r="B42" t="s">
        <v>295</v>
      </c>
      <c r="C42" t="s">
        <v>295</v>
      </c>
      <c r="D42">
        <v>10000</v>
      </c>
      <c r="E42" s="178" t="s">
        <v>517</v>
      </c>
      <c r="G42" t="s">
        <v>295</v>
      </c>
      <c r="H42" t="e">
        <f t="shared" si="0"/>
        <v>#VALUE!</v>
      </c>
      <c r="S42" s="24"/>
      <c r="T42" s="143"/>
      <c r="U42" s="144"/>
      <c r="V42" s="145"/>
      <c r="W42" s="17" t="s">
        <v>229</v>
      </c>
    </row>
    <row r="43" spans="2:23" ht="12.75" hidden="1">
      <c r="B43" t="s">
        <v>296</v>
      </c>
      <c r="C43" t="s">
        <v>296</v>
      </c>
      <c r="D43">
        <v>10000</v>
      </c>
      <c r="E43" s="178" t="s">
        <v>517</v>
      </c>
      <c r="G43" t="s">
        <v>296</v>
      </c>
      <c r="H43" t="e">
        <f t="shared" si="0"/>
        <v>#VALUE!</v>
      </c>
      <c r="S43" s="24"/>
      <c r="T43" s="143"/>
      <c r="U43" s="144"/>
      <c r="V43" s="145"/>
      <c r="W43" s="17" t="s">
        <v>229</v>
      </c>
    </row>
    <row r="44" spans="2:23" ht="12.75" hidden="1">
      <c r="B44" t="s">
        <v>297</v>
      </c>
      <c r="C44" t="s">
        <v>297</v>
      </c>
      <c r="D44">
        <v>10000</v>
      </c>
      <c r="E44" s="178" t="s">
        <v>517</v>
      </c>
      <c r="G44" t="s">
        <v>297</v>
      </c>
      <c r="H44" t="e">
        <f t="shared" si="0"/>
        <v>#VALUE!</v>
      </c>
      <c r="S44" s="24"/>
      <c r="T44" s="143"/>
      <c r="U44" s="144"/>
      <c r="V44" s="145"/>
      <c r="W44" s="17" t="s">
        <v>229</v>
      </c>
    </row>
    <row r="45" spans="2:23" ht="12.75" hidden="1">
      <c r="B45" t="s">
        <v>298</v>
      </c>
      <c r="C45" t="s">
        <v>298</v>
      </c>
      <c r="D45">
        <v>10000</v>
      </c>
      <c r="E45" s="178" t="s">
        <v>517</v>
      </c>
      <c r="G45" t="s">
        <v>298</v>
      </c>
      <c r="H45" t="e">
        <f t="shared" si="0"/>
        <v>#VALUE!</v>
      </c>
      <c r="S45" s="24"/>
      <c r="T45" s="143"/>
      <c r="U45" s="144"/>
      <c r="V45" s="145"/>
      <c r="W45" s="17" t="s">
        <v>229</v>
      </c>
    </row>
    <row r="46" spans="2:23" ht="12.75" hidden="1">
      <c r="B46" t="s">
        <v>299</v>
      </c>
      <c r="C46" t="s">
        <v>299</v>
      </c>
      <c r="D46">
        <v>10000</v>
      </c>
      <c r="E46" s="178" t="s">
        <v>517</v>
      </c>
      <c r="G46" t="s">
        <v>299</v>
      </c>
      <c r="H46" t="e">
        <f t="shared" si="0"/>
        <v>#VALUE!</v>
      </c>
      <c r="S46" s="24"/>
      <c r="T46" s="143"/>
      <c r="U46" s="144"/>
      <c r="V46" s="145"/>
      <c r="W46" s="17" t="s">
        <v>229</v>
      </c>
    </row>
    <row r="47" spans="2:23" ht="12.75" hidden="1">
      <c r="B47" t="s">
        <v>300</v>
      </c>
      <c r="C47" t="s">
        <v>300</v>
      </c>
      <c r="D47">
        <v>10000</v>
      </c>
      <c r="E47" s="178" t="s">
        <v>517</v>
      </c>
      <c r="G47" t="s">
        <v>300</v>
      </c>
      <c r="H47" t="e">
        <f t="shared" si="0"/>
        <v>#VALUE!</v>
      </c>
      <c r="S47" s="24"/>
      <c r="T47" s="143"/>
      <c r="U47" s="144"/>
      <c r="V47" s="145"/>
      <c r="W47" s="17" t="s">
        <v>229</v>
      </c>
    </row>
    <row r="48" spans="2:23" ht="12.75" hidden="1">
      <c r="B48" t="s">
        <v>301</v>
      </c>
      <c r="C48" t="s">
        <v>301</v>
      </c>
      <c r="D48">
        <v>10000</v>
      </c>
      <c r="E48" s="178" t="s">
        <v>517</v>
      </c>
      <c r="G48" t="s">
        <v>301</v>
      </c>
      <c r="H48" t="e">
        <f t="shared" si="0"/>
        <v>#VALUE!</v>
      </c>
      <c r="S48" s="24"/>
      <c r="T48" s="143"/>
      <c r="U48" s="144"/>
      <c r="V48" s="145"/>
      <c r="W48" s="17" t="s">
        <v>229</v>
      </c>
    </row>
    <row r="49" spans="2:23" ht="12.75" hidden="1">
      <c r="B49" t="s">
        <v>302</v>
      </c>
      <c r="C49" t="s">
        <v>302</v>
      </c>
      <c r="D49">
        <v>10000</v>
      </c>
      <c r="E49" s="178" t="s">
        <v>517</v>
      </c>
      <c r="G49" t="s">
        <v>302</v>
      </c>
      <c r="H49" t="e">
        <f t="shared" si="0"/>
        <v>#VALUE!</v>
      </c>
      <c r="S49" s="24"/>
      <c r="T49" s="143"/>
      <c r="U49" s="144"/>
      <c r="V49" s="145"/>
      <c r="W49" s="17" t="s">
        <v>229</v>
      </c>
    </row>
    <row r="50" spans="2:23" ht="12.75" hidden="1">
      <c r="B50" t="s">
        <v>303</v>
      </c>
      <c r="C50" t="s">
        <v>303</v>
      </c>
      <c r="D50">
        <v>10000</v>
      </c>
      <c r="E50" s="178" t="s">
        <v>517</v>
      </c>
      <c r="G50" t="s">
        <v>303</v>
      </c>
      <c r="H50" t="e">
        <f t="shared" si="0"/>
        <v>#VALUE!</v>
      </c>
      <c r="S50" s="24"/>
      <c r="T50" s="143"/>
      <c r="U50" s="144"/>
      <c r="V50" s="145"/>
      <c r="W50" s="17" t="s">
        <v>229</v>
      </c>
    </row>
    <row r="51" spans="2:23" ht="12.75" hidden="1">
      <c r="B51" t="s">
        <v>304</v>
      </c>
      <c r="C51" t="s">
        <v>304</v>
      </c>
      <c r="D51">
        <v>10000</v>
      </c>
      <c r="E51" s="178" t="s">
        <v>517</v>
      </c>
      <c r="G51" t="s">
        <v>304</v>
      </c>
      <c r="H51" t="e">
        <f t="shared" si="0"/>
        <v>#VALUE!</v>
      </c>
      <c r="S51" s="24"/>
      <c r="T51" s="143"/>
      <c r="U51" s="144"/>
      <c r="V51" s="145"/>
      <c r="W51" s="17" t="s">
        <v>229</v>
      </c>
    </row>
    <row r="52" spans="2:23" ht="12.75" hidden="1">
      <c r="B52" t="s">
        <v>305</v>
      </c>
      <c r="C52" t="s">
        <v>305</v>
      </c>
      <c r="D52">
        <v>10000</v>
      </c>
      <c r="E52" s="178" t="s">
        <v>517</v>
      </c>
      <c r="G52" t="s">
        <v>305</v>
      </c>
      <c r="H52" t="e">
        <f t="shared" si="0"/>
        <v>#VALUE!</v>
      </c>
      <c r="S52" s="24"/>
      <c r="T52" s="143"/>
      <c r="U52" s="144"/>
      <c r="V52" s="145"/>
      <c r="W52" s="17" t="s">
        <v>229</v>
      </c>
    </row>
    <row r="53" spans="2:23" ht="12.75" hidden="1">
      <c r="B53" t="s">
        <v>306</v>
      </c>
      <c r="C53" t="s">
        <v>306</v>
      </c>
      <c r="D53">
        <v>10000</v>
      </c>
      <c r="E53" s="178" t="s">
        <v>517</v>
      </c>
      <c r="G53" t="s">
        <v>306</v>
      </c>
      <c r="H53" t="e">
        <f t="shared" si="0"/>
        <v>#VALUE!</v>
      </c>
      <c r="S53" s="24"/>
      <c r="T53" s="143"/>
      <c r="U53" s="144"/>
      <c r="V53" s="145"/>
      <c r="W53" s="17" t="s">
        <v>229</v>
      </c>
    </row>
    <row r="54" spans="2:23" ht="12.75" hidden="1">
      <c r="B54" t="s">
        <v>307</v>
      </c>
      <c r="C54" t="s">
        <v>307</v>
      </c>
      <c r="D54">
        <v>10000</v>
      </c>
      <c r="E54" s="178" t="s">
        <v>517</v>
      </c>
      <c r="G54" t="s">
        <v>307</v>
      </c>
      <c r="H54" t="e">
        <f t="shared" si="0"/>
        <v>#VALUE!</v>
      </c>
      <c r="S54" s="24"/>
      <c r="T54" s="143"/>
      <c r="U54" s="144"/>
      <c r="V54" s="145"/>
      <c r="W54" s="17" t="s">
        <v>229</v>
      </c>
    </row>
    <row r="55" spans="2:23" ht="12.75" hidden="1">
      <c r="B55" t="s">
        <v>308</v>
      </c>
      <c r="C55" t="s">
        <v>308</v>
      </c>
      <c r="D55">
        <v>10000</v>
      </c>
      <c r="E55" s="178" t="s">
        <v>517</v>
      </c>
      <c r="G55" t="s">
        <v>308</v>
      </c>
      <c r="H55" t="e">
        <f t="shared" si="0"/>
        <v>#VALUE!</v>
      </c>
      <c r="S55" s="24"/>
      <c r="T55" s="143"/>
      <c r="U55" s="144"/>
      <c r="V55" s="145"/>
      <c r="W55" s="17" t="s">
        <v>229</v>
      </c>
    </row>
    <row r="56" spans="2:23" ht="12.75" hidden="1">
      <c r="B56" t="s">
        <v>309</v>
      </c>
      <c r="C56" t="s">
        <v>309</v>
      </c>
      <c r="D56">
        <v>10000</v>
      </c>
      <c r="E56" s="178" t="s">
        <v>517</v>
      </c>
      <c r="G56" t="s">
        <v>309</v>
      </c>
      <c r="H56" t="e">
        <f t="shared" si="0"/>
        <v>#VALUE!</v>
      </c>
      <c r="S56" s="24"/>
      <c r="T56" s="143"/>
      <c r="U56" s="144"/>
      <c r="V56" s="145"/>
      <c r="W56" s="17" t="s">
        <v>229</v>
      </c>
    </row>
    <row r="57" spans="2:23" ht="12.75" hidden="1">
      <c r="B57" t="s">
        <v>310</v>
      </c>
      <c r="C57" t="s">
        <v>310</v>
      </c>
      <c r="D57">
        <v>10000</v>
      </c>
      <c r="E57" s="178" t="s">
        <v>517</v>
      </c>
      <c r="G57" t="s">
        <v>310</v>
      </c>
      <c r="H57" t="e">
        <f t="shared" si="0"/>
        <v>#VALUE!</v>
      </c>
      <c r="S57" s="24"/>
      <c r="T57" s="143"/>
      <c r="U57" s="144"/>
      <c r="V57" s="145"/>
      <c r="W57" s="17" t="s">
        <v>229</v>
      </c>
    </row>
    <row r="58" spans="2:23" ht="12.75" hidden="1">
      <c r="B58" t="s">
        <v>311</v>
      </c>
      <c r="C58" t="s">
        <v>311</v>
      </c>
      <c r="D58">
        <v>10000</v>
      </c>
      <c r="E58" s="178" t="s">
        <v>517</v>
      </c>
      <c r="G58" t="s">
        <v>311</v>
      </c>
      <c r="H58" t="e">
        <f t="shared" si="0"/>
        <v>#VALUE!</v>
      </c>
      <c r="S58" s="24"/>
      <c r="T58" s="143"/>
      <c r="U58" s="144"/>
      <c r="V58" s="145"/>
      <c r="W58" s="17" t="s">
        <v>229</v>
      </c>
    </row>
    <row r="59" spans="2:23" ht="12.75" hidden="1">
      <c r="B59" t="s">
        <v>312</v>
      </c>
      <c r="C59" t="s">
        <v>312</v>
      </c>
      <c r="D59">
        <v>10000</v>
      </c>
      <c r="E59" s="178" t="s">
        <v>517</v>
      </c>
      <c r="G59" t="s">
        <v>312</v>
      </c>
      <c r="H59" t="e">
        <f t="shared" si="0"/>
        <v>#VALUE!</v>
      </c>
      <c r="S59" s="24"/>
      <c r="T59" s="143"/>
      <c r="U59" s="144"/>
      <c r="V59" s="145"/>
      <c r="W59" s="17" t="s">
        <v>229</v>
      </c>
    </row>
    <row r="60" spans="2:23" ht="12.75" hidden="1">
      <c r="B60" t="s">
        <v>313</v>
      </c>
      <c r="C60" t="s">
        <v>313</v>
      </c>
      <c r="D60">
        <v>10000</v>
      </c>
      <c r="E60" s="178" t="s">
        <v>517</v>
      </c>
      <c r="G60" t="s">
        <v>313</v>
      </c>
      <c r="H60" t="e">
        <f t="shared" si="0"/>
        <v>#VALUE!</v>
      </c>
      <c r="S60" s="24"/>
      <c r="T60" s="143"/>
      <c r="U60" s="144"/>
      <c r="V60" s="145"/>
      <c r="W60" s="17" t="s">
        <v>229</v>
      </c>
    </row>
    <row r="61" spans="2:23" ht="12.75" hidden="1">
      <c r="B61" t="s">
        <v>314</v>
      </c>
      <c r="C61" t="s">
        <v>314</v>
      </c>
      <c r="D61">
        <v>10000</v>
      </c>
      <c r="E61" s="178" t="s">
        <v>517</v>
      </c>
      <c r="G61" t="s">
        <v>314</v>
      </c>
      <c r="H61" t="e">
        <f t="shared" si="0"/>
        <v>#VALUE!</v>
      </c>
      <c r="S61" s="24"/>
      <c r="T61" s="143"/>
      <c r="U61" s="144"/>
      <c r="V61" s="145"/>
      <c r="W61" s="17" t="s">
        <v>229</v>
      </c>
    </row>
    <row r="62" spans="2:23" ht="12.75" hidden="1">
      <c r="B62" t="s">
        <v>315</v>
      </c>
      <c r="C62" t="s">
        <v>315</v>
      </c>
      <c r="D62">
        <v>10000</v>
      </c>
      <c r="E62" s="178" t="s">
        <v>517</v>
      </c>
      <c r="G62" t="s">
        <v>315</v>
      </c>
      <c r="H62" t="e">
        <f t="shared" si="0"/>
        <v>#VALUE!</v>
      </c>
      <c r="S62" s="24"/>
      <c r="T62" s="143"/>
      <c r="U62" s="144"/>
      <c r="V62" s="145"/>
      <c r="W62" s="17" t="s">
        <v>229</v>
      </c>
    </row>
    <row r="63" spans="2:23" ht="12.75" hidden="1">
      <c r="B63" t="s">
        <v>316</v>
      </c>
      <c r="C63" t="s">
        <v>316</v>
      </c>
      <c r="D63">
        <v>10000</v>
      </c>
      <c r="E63" s="178" t="s">
        <v>517</v>
      </c>
      <c r="G63" t="s">
        <v>316</v>
      </c>
      <c r="H63" t="e">
        <f t="shared" si="0"/>
        <v>#VALUE!</v>
      </c>
      <c r="S63" s="24"/>
      <c r="T63" s="143"/>
      <c r="U63" s="144"/>
      <c r="V63" s="145"/>
      <c r="W63" s="17" t="s">
        <v>229</v>
      </c>
    </row>
    <row r="64" spans="2:23" ht="12.75" hidden="1">
      <c r="B64" t="s">
        <v>317</v>
      </c>
      <c r="C64" t="s">
        <v>317</v>
      </c>
      <c r="D64">
        <v>10000</v>
      </c>
      <c r="E64" s="178" t="s">
        <v>517</v>
      </c>
      <c r="G64" t="s">
        <v>317</v>
      </c>
      <c r="H64" t="e">
        <f t="shared" si="0"/>
        <v>#VALUE!</v>
      </c>
      <c r="S64" s="24"/>
      <c r="T64" s="143"/>
      <c r="U64" s="144"/>
      <c r="V64" s="145"/>
      <c r="W64" s="17" t="s">
        <v>229</v>
      </c>
    </row>
    <row r="65" spans="2:23" ht="12.75" hidden="1">
      <c r="B65" t="s">
        <v>318</v>
      </c>
      <c r="C65" t="s">
        <v>318</v>
      </c>
      <c r="D65">
        <v>10000</v>
      </c>
      <c r="E65" s="178" t="s">
        <v>517</v>
      </c>
      <c r="G65" t="s">
        <v>318</v>
      </c>
      <c r="H65" t="e">
        <f t="shared" si="0"/>
        <v>#VALUE!</v>
      </c>
      <c r="S65" s="24"/>
      <c r="T65" s="143"/>
      <c r="U65" s="144"/>
      <c r="V65" s="145"/>
      <c r="W65" s="17" t="s">
        <v>229</v>
      </c>
    </row>
    <row r="66" spans="2:23" ht="12.75" hidden="1">
      <c r="B66" t="s">
        <v>319</v>
      </c>
      <c r="C66" t="s">
        <v>319</v>
      </c>
      <c r="D66">
        <v>10000</v>
      </c>
      <c r="E66" s="178" t="s">
        <v>517</v>
      </c>
      <c r="G66" t="s">
        <v>319</v>
      </c>
      <c r="H66" t="e">
        <f aca="true" t="shared" si="1" ref="H66:H129">SEARCH($J$1,B66,1)</f>
        <v>#VALUE!</v>
      </c>
      <c r="S66" s="24"/>
      <c r="T66" s="143"/>
      <c r="U66" s="144"/>
      <c r="V66" s="145"/>
      <c r="W66" s="17" t="s">
        <v>229</v>
      </c>
    </row>
    <row r="67" spans="2:23" ht="12.75" hidden="1">
      <c r="B67" t="s">
        <v>320</v>
      </c>
      <c r="C67" t="s">
        <v>320</v>
      </c>
      <c r="D67">
        <v>10000</v>
      </c>
      <c r="E67" s="178" t="s">
        <v>517</v>
      </c>
      <c r="G67" t="s">
        <v>320</v>
      </c>
      <c r="H67" t="e">
        <f t="shared" si="1"/>
        <v>#VALUE!</v>
      </c>
      <c r="S67" s="24"/>
      <c r="T67" s="143"/>
      <c r="U67" s="144"/>
      <c r="V67" s="145"/>
      <c r="W67" s="17" t="s">
        <v>229</v>
      </c>
    </row>
    <row r="68" spans="2:23" ht="12.75" hidden="1">
      <c r="B68" t="s">
        <v>321</v>
      </c>
      <c r="C68" t="s">
        <v>321</v>
      </c>
      <c r="D68">
        <v>10000</v>
      </c>
      <c r="E68" s="178" t="s">
        <v>517</v>
      </c>
      <c r="G68" t="s">
        <v>321</v>
      </c>
      <c r="H68" t="e">
        <f t="shared" si="1"/>
        <v>#VALUE!</v>
      </c>
      <c r="S68" s="24"/>
      <c r="T68" s="143"/>
      <c r="U68" s="144"/>
      <c r="V68" s="145"/>
      <c r="W68" s="17" t="s">
        <v>229</v>
      </c>
    </row>
    <row r="69" spans="2:23" ht="12.75" hidden="1">
      <c r="B69" t="s">
        <v>322</v>
      </c>
      <c r="C69" t="s">
        <v>322</v>
      </c>
      <c r="D69">
        <v>10000</v>
      </c>
      <c r="E69" s="178" t="s">
        <v>517</v>
      </c>
      <c r="G69" t="s">
        <v>322</v>
      </c>
      <c r="H69" t="e">
        <f t="shared" si="1"/>
        <v>#VALUE!</v>
      </c>
      <c r="S69" s="24"/>
      <c r="T69" s="143"/>
      <c r="U69" s="144"/>
      <c r="V69" s="145"/>
      <c r="W69" s="17" t="s">
        <v>229</v>
      </c>
    </row>
    <row r="70" spans="2:23" ht="12.75" hidden="1">
      <c r="B70" t="s">
        <v>323</v>
      </c>
      <c r="C70" t="s">
        <v>323</v>
      </c>
      <c r="D70">
        <v>10000</v>
      </c>
      <c r="E70" s="178" t="s">
        <v>517</v>
      </c>
      <c r="G70" t="s">
        <v>323</v>
      </c>
      <c r="H70" t="e">
        <f t="shared" si="1"/>
        <v>#VALUE!</v>
      </c>
      <c r="S70" s="24"/>
      <c r="T70" s="143"/>
      <c r="U70" s="144"/>
      <c r="V70" s="145"/>
      <c r="W70" s="17" t="s">
        <v>229</v>
      </c>
    </row>
    <row r="71" spans="2:23" ht="12.75" hidden="1">
      <c r="B71" t="s">
        <v>324</v>
      </c>
      <c r="C71" t="s">
        <v>324</v>
      </c>
      <c r="D71">
        <v>10000</v>
      </c>
      <c r="E71" s="178" t="s">
        <v>517</v>
      </c>
      <c r="G71" t="s">
        <v>324</v>
      </c>
      <c r="H71" t="e">
        <f t="shared" si="1"/>
        <v>#VALUE!</v>
      </c>
      <c r="S71" s="24"/>
      <c r="T71" s="143"/>
      <c r="U71" s="144"/>
      <c r="V71" s="145"/>
      <c r="W71" s="17" t="s">
        <v>229</v>
      </c>
    </row>
    <row r="72" spans="2:23" ht="12.75" hidden="1">
      <c r="B72" t="s">
        <v>325</v>
      </c>
      <c r="C72" t="s">
        <v>325</v>
      </c>
      <c r="D72">
        <v>10000</v>
      </c>
      <c r="E72" s="178" t="s">
        <v>517</v>
      </c>
      <c r="G72" t="s">
        <v>325</v>
      </c>
      <c r="H72" t="e">
        <f t="shared" si="1"/>
        <v>#VALUE!</v>
      </c>
      <c r="S72" s="24"/>
      <c r="T72" s="143"/>
      <c r="U72" s="144"/>
      <c r="V72" s="145"/>
      <c r="W72" s="17" t="s">
        <v>229</v>
      </c>
    </row>
    <row r="73" spans="2:23" ht="12.75" hidden="1">
      <c r="B73" t="s">
        <v>326</v>
      </c>
      <c r="C73" t="s">
        <v>326</v>
      </c>
      <c r="D73">
        <v>10000</v>
      </c>
      <c r="E73" s="178" t="s">
        <v>517</v>
      </c>
      <c r="G73" t="s">
        <v>326</v>
      </c>
      <c r="H73" t="e">
        <f t="shared" si="1"/>
        <v>#VALUE!</v>
      </c>
      <c r="S73" s="24"/>
      <c r="T73" s="143"/>
      <c r="U73" s="144"/>
      <c r="V73" s="145"/>
      <c r="W73" s="17" t="s">
        <v>229</v>
      </c>
    </row>
    <row r="74" spans="2:23" ht="12.75" hidden="1">
      <c r="B74" t="s">
        <v>327</v>
      </c>
      <c r="C74" t="s">
        <v>327</v>
      </c>
      <c r="D74">
        <v>10000</v>
      </c>
      <c r="E74" s="178" t="s">
        <v>517</v>
      </c>
      <c r="G74" t="s">
        <v>327</v>
      </c>
      <c r="H74" t="e">
        <f t="shared" si="1"/>
        <v>#VALUE!</v>
      </c>
      <c r="S74" s="24"/>
      <c r="T74" s="143"/>
      <c r="U74" s="144"/>
      <c r="V74" s="145"/>
      <c r="W74" s="17" t="s">
        <v>229</v>
      </c>
    </row>
    <row r="75" spans="2:23" ht="12.75" hidden="1">
      <c r="B75" t="s">
        <v>328</v>
      </c>
      <c r="C75" t="s">
        <v>328</v>
      </c>
      <c r="D75">
        <v>10000</v>
      </c>
      <c r="E75" s="178" t="s">
        <v>517</v>
      </c>
      <c r="G75" t="s">
        <v>328</v>
      </c>
      <c r="H75" t="e">
        <f t="shared" si="1"/>
        <v>#VALUE!</v>
      </c>
      <c r="S75" s="24"/>
      <c r="T75" s="143"/>
      <c r="U75" s="144"/>
      <c r="V75" s="145"/>
      <c r="W75" s="17" t="s">
        <v>229</v>
      </c>
    </row>
    <row r="76" spans="2:23" ht="12.75" hidden="1">
      <c r="B76" t="s">
        <v>329</v>
      </c>
      <c r="C76" t="s">
        <v>329</v>
      </c>
      <c r="D76">
        <v>10000</v>
      </c>
      <c r="E76" s="178" t="s">
        <v>517</v>
      </c>
      <c r="G76" t="s">
        <v>329</v>
      </c>
      <c r="H76" t="e">
        <f t="shared" si="1"/>
        <v>#VALUE!</v>
      </c>
      <c r="S76" s="24"/>
      <c r="T76" s="143"/>
      <c r="U76" s="144"/>
      <c r="V76" s="145"/>
      <c r="W76" s="17" t="s">
        <v>229</v>
      </c>
    </row>
    <row r="77" spans="2:23" ht="12.75" hidden="1">
      <c r="B77" t="s">
        <v>330</v>
      </c>
      <c r="C77" t="s">
        <v>330</v>
      </c>
      <c r="D77">
        <v>10000</v>
      </c>
      <c r="E77" s="178" t="s">
        <v>517</v>
      </c>
      <c r="G77" t="s">
        <v>330</v>
      </c>
      <c r="H77" t="e">
        <f t="shared" si="1"/>
        <v>#VALUE!</v>
      </c>
      <c r="S77" s="24"/>
      <c r="T77" s="143"/>
      <c r="U77" s="144"/>
      <c r="V77" s="145"/>
      <c r="W77" s="17" t="s">
        <v>229</v>
      </c>
    </row>
    <row r="78" spans="2:23" ht="12.75" hidden="1">
      <c r="B78" t="s">
        <v>331</v>
      </c>
      <c r="C78" t="s">
        <v>331</v>
      </c>
      <c r="D78">
        <v>10000</v>
      </c>
      <c r="E78" s="178" t="s">
        <v>517</v>
      </c>
      <c r="G78" t="s">
        <v>331</v>
      </c>
      <c r="H78" t="e">
        <f t="shared" si="1"/>
        <v>#VALUE!</v>
      </c>
      <c r="S78" s="24"/>
      <c r="T78" s="143"/>
      <c r="U78" s="144"/>
      <c r="V78" s="145"/>
      <c r="W78" s="17" t="s">
        <v>229</v>
      </c>
    </row>
    <row r="79" spans="2:23" ht="12.75" hidden="1">
      <c r="B79" t="s">
        <v>332</v>
      </c>
      <c r="C79" t="s">
        <v>332</v>
      </c>
      <c r="D79">
        <v>10000</v>
      </c>
      <c r="E79" s="178" t="s">
        <v>517</v>
      </c>
      <c r="G79" t="s">
        <v>332</v>
      </c>
      <c r="H79">
        <f t="shared" si="1"/>
        <v>11</v>
      </c>
      <c r="S79" s="24"/>
      <c r="T79" s="143"/>
      <c r="U79" s="144"/>
      <c r="V79" s="145"/>
      <c r="W79" s="17" t="s">
        <v>229</v>
      </c>
    </row>
    <row r="80" spans="2:23" ht="12.75" hidden="1">
      <c r="B80" t="s">
        <v>333</v>
      </c>
      <c r="C80" t="s">
        <v>333</v>
      </c>
      <c r="D80">
        <v>10000</v>
      </c>
      <c r="E80" s="178" t="s">
        <v>517</v>
      </c>
      <c r="G80" t="s">
        <v>333</v>
      </c>
      <c r="H80">
        <f t="shared" si="1"/>
        <v>11</v>
      </c>
      <c r="S80" s="24"/>
      <c r="T80" s="143"/>
      <c r="U80" s="144"/>
      <c r="V80" s="145"/>
      <c r="W80" s="17" t="s">
        <v>229</v>
      </c>
    </row>
    <row r="81" spans="2:23" ht="12.75" hidden="1">
      <c r="B81" t="s">
        <v>334</v>
      </c>
      <c r="C81" t="s">
        <v>334</v>
      </c>
      <c r="D81">
        <v>10000</v>
      </c>
      <c r="E81" s="178" t="s">
        <v>517</v>
      </c>
      <c r="G81" t="s">
        <v>334</v>
      </c>
      <c r="H81">
        <f t="shared" si="1"/>
        <v>11</v>
      </c>
      <c r="S81" s="24"/>
      <c r="T81" s="143"/>
      <c r="U81" s="144"/>
      <c r="V81" s="145"/>
      <c r="W81" s="17" t="s">
        <v>229</v>
      </c>
    </row>
    <row r="82" spans="2:23" ht="12.75" hidden="1">
      <c r="B82" t="s">
        <v>335</v>
      </c>
      <c r="C82" t="s">
        <v>335</v>
      </c>
      <c r="D82">
        <v>10000</v>
      </c>
      <c r="E82" s="178" t="s">
        <v>517</v>
      </c>
      <c r="G82" t="s">
        <v>335</v>
      </c>
      <c r="H82">
        <f t="shared" si="1"/>
        <v>11</v>
      </c>
      <c r="S82" s="24"/>
      <c r="T82" s="143"/>
      <c r="U82" s="144"/>
      <c r="V82" s="145"/>
      <c r="W82" s="17" t="s">
        <v>229</v>
      </c>
    </row>
    <row r="83" spans="2:23" ht="12.75" hidden="1">
      <c r="B83" t="s">
        <v>336</v>
      </c>
      <c r="C83" t="s">
        <v>336</v>
      </c>
      <c r="D83">
        <v>10000</v>
      </c>
      <c r="E83" s="178" t="s">
        <v>517</v>
      </c>
      <c r="G83" t="s">
        <v>336</v>
      </c>
      <c r="H83">
        <f t="shared" si="1"/>
        <v>11</v>
      </c>
      <c r="S83" s="24"/>
      <c r="T83" s="143"/>
      <c r="U83" s="144"/>
      <c r="V83" s="145"/>
      <c r="W83" s="17" t="s">
        <v>229</v>
      </c>
    </row>
    <row r="84" spans="2:23" ht="12.75" hidden="1">
      <c r="B84" t="s">
        <v>337</v>
      </c>
      <c r="C84" t="s">
        <v>337</v>
      </c>
      <c r="D84">
        <v>10000</v>
      </c>
      <c r="E84" s="178" t="s">
        <v>517</v>
      </c>
      <c r="G84" t="s">
        <v>337</v>
      </c>
      <c r="H84">
        <f t="shared" si="1"/>
        <v>11</v>
      </c>
      <c r="S84" s="24"/>
      <c r="T84" s="143"/>
      <c r="U84" s="144"/>
      <c r="V84" s="145"/>
      <c r="W84" s="17" t="s">
        <v>229</v>
      </c>
    </row>
    <row r="85" spans="2:23" ht="12.75" hidden="1">
      <c r="B85" t="s">
        <v>338</v>
      </c>
      <c r="C85" t="s">
        <v>338</v>
      </c>
      <c r="D85">
        <v>10000</v>
      </c>
      <c r="E85" s="178" t="s">
        <v>517</v>
      </c>
      <c r="G85" t="s">
        <v>338</v>
      </c>
      <c r="H85">
        <f t="shared" si="1"/>
        <v>11</v>
      </c>
      <c r="S85" s="24"/>
      <c r="T85" s="143"/>
      <c r="U85" s="144"/>
      <c r="V85" s="145"/>
      <c r="W85" s="17" t="s">
        <v>229</v>
      </c>
    </row>
    <row r="86" spans="2:23" ht="12.75" hidden="1">
      <c r="B86" t="s">
        <v>339</v>
      </c>
      <c r="C86" t="s">
        <v>339</v>
      </c>
      <c r="D86">
        <v>10000</v>
      </c>
      <c r="E86" s="178" t="s">
        <v>517</v>
      </c>
      <c r="G86" t="s">
        <v>339</v>
      </c>
      <c r="H86">
        <f t="shared" si="1"/>
        <v>11</v>
      </c>
      <c r="S86" s="24"/>
      <c r="T86" s="143"/>
      <c r="U86" s="144"/>
      <c r="V86" s="145"/>
      <c r="W86" s="17" t="s">
        <v>229</v>
      </c>
    </row>
    <row r="87" spans="2:23" ht="12.75" hidden="1">
      <c r="B87" t="s">
        <v>340</v>
      </c>
      <c r="C87" t="s">
        <v>340</v>
      </c>
      <c r="D87">
        <v>10000</v>
      </c>
      <c r="E87" s="178" t="s">
        <v>517</v>
      </c>
      <c r="G87" t="s">
        <v>340</v>
      </c>
      <c r="H87">
        <f t="shared" si="1"/>
        <v>11</v>
      </c>
      <c r="S87" s="24"/>
      <c r="T87" s="143"/>
      <c r="U87" s="144"/>
      <c r="V87" s="145"/>
      <c r="W87" s="17" t="s">
        <v>229</v>
      </c>
    </row>
    <row r="88" spans="2:23" ht="12.75" hidden="1">
      <c r="B88" t="s">
        <v>341</v>
      </c>
      <c r="C88" t="s">
        <v>341</v>
      </c>
      <c r="D88">
        <v>10000</v>
      </c>
      <c r="E88" s="178" t="s">
        <v>517</v>
      </c>
      <c r="G88" t="s">
        <v>341</v>
      </c>
      <c r="H88">
        <f t="shared" si="1"/>
        <v>11</v>
      </c>
      <c r="S88" s="24"/>
      <c r="T88" s="143"/>
      <c r="U88" s="144"/>
      <c r="V88" s="145"/>
      <c r="W88" s="17" t="s">
        <v>229</v>
      </c>
    </row>
    <row r="89" spans="2:23" ht="12.75" hidden="1">
      <c r="B89" t="s">
        <v>342</v>
      </c>
      <c r="C89" t="s">
        <v>342</v>
      </c>
      <c r="D89">
        <v>10000</v>
      </c>
      <c r="E89" s="178" t="s">
        <v>517</v>
      </c>
      <c r="G89" t="s">
        <v>342</v>
      </c>
      <c r="H89">
        <f t="shared" si="1"/>
        <v>11</v>
      </c>
      <c r="S89" s="24"/>
      <c r="T89" s="143"/>
      <c r="U89" s="144"/>
      <c r="V89" s="145"/>
      <c r="W89" s="17" t="s">
        <v>229</v>
      </c>
    </row>
    <row r="90" spans="2:23" ht="12.75" hidden="1">
      <c r="B90" t="s">
        <v>343</v>
      </c>
      <c r="C90" t="s">
        <v>343</v>
      </c>
      <c r="D90">
        <v>10000</v>
      </c>
      <c r="E90" s="178" t="s">
        <v>517</v>
      </c>
      <c r="G90" t="s">
        <v>343</v>
      </c>
      <c r="H90">
        <f t="shared" si="1"/>
        <v>11</v>
      </c>
      <c r="S90" s="24"/>
      <c r="T90" s="143"/>
      <c r="U90" s="144"/>
      <c r="V90" s="145"/>
      <c r="W90" s="17" t="s">
        <v>229</v>
      </c>
    </row>
    <row r="91" spans="2:23" ht="12.75" hidden="1">
      <c r="B91" t="s">
        <v>344</v>
      </c>
      <c r="C91" t="s">
        <v>344</v>
      </c>
      <c r="D91">
        <v>10000</v>
      </c>
      <c r="E91" s="178" t="s">
        <v>517</v>
      </c>
      <c r="G91" t="s">
        <v>344</v>
      </c>
      <c r="H91">
        <f t="shared" si="1"/>
        <v>11</v>
      </c>
      <c r="S91" s="24"/>
      <c r="T91" s="143"/>
      <c r="U91" s="144"/>
      <c r="V91" s="145"/>
      <c r="W91" s="17" t="s">
        <v>229</v>
      </c>
    </row>
    <row r="92" spans="2:23" ht="12.75" hidden="1">
      <c r="B92" t="s">
        <v>345</v>
      </c>
      <c r="C92" t="s">
        <v>345</v>
      </c>
      <c r="D92">
        <v>10000</v>
      </c>
      <c r="E92" s="178" t="s">
        <v>517</v>
      </c>
      <c r="G92" t="s">
        <v>345</v>
      </c>
      <c r="H92">
        <f t="shared" si="1"/>
        <v>11</v>
      </c>
      <c r="S92" s="24"/>
      <c r="T92" s="143"/>
      <c r="U92" s="144"/>
      <c r="V92" s="145"/>
      <c r="W92" s="17" t="s">
        <v>229</v>
      </c>
    </row>
    <row r="93" spans="2:23" ht="12.75" hidden="1">
      <c r="B93" t="s">
        <v>346</v>
      </c>
      <c r="C93" t="s">
        <v>346</v>
      </c>
      <c r="D93">
        <v>10000</v>
      </c>
      <c r="E93" s="178" t="s">
        <v>517</v>
      </c>
      <c r="G93" t="s">
        <v>346</v>
      </c>
      <c r="H93">
        <f t="shared" si="1"/>
        <v>11</v>
      </c>
      <c r="S93" s="24"/>
      <c r="T93" s="143"/>
      <c r="U93" s="144"/>
      <c r="V93" s="145"/>
      <c r="W93" s="17" t="s">
        <v>229</v>
      </c>
    </row>
    <row r="94" spans="2:23" ht="12.75" hidden="1">
      <c r="B94" t="s">
        <v>347</v>
      </c>
      <c r="C94" t="s">
        <v>347</v>
      </c>
      <c r="D94">
        <v>10000</v>
      </c>
      <c r="E94" s="178" t="s">
        <v>517</v>
      </c>
      <c r="G94" t="s">
        <v>347</v>
      </c>
      <c r="H94">
        <f t="shared" si="1"/>
        <v>11</v>
      </c>
      <c r="S94" s="24"/>
      <c r="T94" s="143"/>
      <c r="U94" s="144"/>
      <c r="V94" s="145"/>
      <c r="W94" s="17" t="s">
        <v>229</v>
      </c>
    </row>
    <row r="95" spans="2:23" ht="12.75" hidden="1">
      <c r="B95" t="s">
        <v>348</v>
      </c>
      <c r="C95" t="s">
        <v>348</v>
      </c>
      <c r="D95">
        <v>10000</v>
      </c>
      <c r="E95" s="178" t="s">
        <v>517</v>
      </c>
      <c r="G95" t="s">
        <v>348</v>
      </c>
      <c r="H95">
        <f t="shared" si="1"/>
        <v>11</v>
      </c>
      <c r="S95" s="24"/>
      <c r="T95" s="143"/>
      <c r="U95" s="144"/>
      <c r="V95" s="145"/>
      <c r="W95" s="17" t="s">
        <v>229</v>
      </c>
    </row>
    <row r="96" spans="2:23" ht="12.75" hidden="1">
      <c r="B96" t="s">
        <v>349</v>
      </c>
      <c r="C96" t="s">
        <v>349</v>
      </c>
      <c r="D96">
        <v>10000</v>
      </c>
      <c r="E96" s="178" t="s">
        <v>517</v>
      </c>
      <c r="G96" t="s">
        <v>349</v>
      </c>
      <c r="H96">
        <f t="shared" si="1"/>
        <v>11</v>
      </c>
      <c r="S96" s="24"/>
      <c r="T96" s="143"/>
      <c r="U96" s="144"/>
      <c r="V96" s="145"/>
      <c r="W96" s="17" t="s">
        <v>229</v>
      </c>
    </row>
    <row r="97" spans="2:23" ht="12.75" hidden="1">
      <c r="B97" t="s">
        <v>350</v>
      </c>
      <c r="C97" t="s">
        <v>350</v>
      </c>
      <c r="D97">
        <v>10000</v>
      </c>
      <c r="E97" s="178" t="s">
        <v>517</v>
      </c>
      <c r="G97" t="s">
        <v>350</v>
      </c>
      <c r="H97">
        <f t="shared" si="1"/>
        <v>11</v>
      </c>
      <c r="S97" s="24"/>
      <c r="T97" s="143"/>
      <c r="U97" s="144"/>
      <c r="V97" s="145"/>
      <c r="W97" s="17" t="s">
        <v>229</v>
      </c>
    </row>
    <row r="98" spans="2:23" ht="12.75" hidden="1">
      <c r="B98" t="s">
        <v>351</v>
      </c>
      <c r="C98" t="s">
        <v>351</v>
      </c>
      <c r="D98">
        <v>10000</v>
      </c>
      <c r="E98" s="178" t="s">
        <v>517</v>
      </c>
      <c r="G98" t="s">
        <v>351</v>
      </c>
      <c r="H98">
        <f t="shared" si="1"/>
        <v>11</v>
      </c>
      <c r="S98" s="24"/>
      <c r="T98" s="143"/>
      <c r="U98" s="144"/>
      <c r="V98" s="145"/>
      <c r="W98" s="17" t="s">
        <v>229</v>
      </c>
    </row>
    <row r="99" spans="2:23" ht="12.75" hidden="1">
      <c r="B99" t="s">
        <v>352</v>
      </c>
      <c r="C99" t="s">
        <v>352</v>
      </c>
      <c r="D99">
        <v>10000</v>
      </c>
      <c r="E99" s="178" t="s">
        <v>517</v>
      </c>
      <c r="G99" t="s">
        <v>352</v>
      </c>
      <c r="H99">
        <f t="shared" si="1"/>
        <v>11</v>
      </c>
      <c r="S99" s="24"/>
      <c r="T99" s="143"/>
      <c r="U99" s="144"/>
      <c r="V99" s="145"/>
      <c r="W99" s="17" t="s">
        <v>229</v>
      </c>
    </row>
    <row r="100" spans="2:23" ht="12.75" hidden="1">
      <c r="B100" t="s">
        <v>353</v>
      </c>
      <c r="C100" t="s">
        <v>353</v>
      </c>
      <c r="D100">
        <v>10000</v>
      </c>
      <c r="E100" s="178" t="s">
        <v>517</v>
      </c>
      <c r="G100" t="s">
        <v>353</v>
      </c>
      <c r="H100" t="e">
        <f t="shared" si="1"/>
        <v>#VALUE!</v>
      </c>
      <c r="S100" s="24"/>
      <c r="T100" s="143"/>
      <c r="U100" s="144"/>
      <c r="V100" s="145"/>
      <c r="W100" s="17" t="s">
        <v>229</v>
      </c>
    </row>
    <row r="101" spans="2:23" ht="12.75" hidden="1">
      <c r="B101" t="s">
        <v>354</v>
      </c>
      <c r="C101" t="s">
        <v>354</v>
      </c>
      <c r="D101">
        <v>10000</v>
      </c>
      <c r="E101" s="178" t="s">
        <v>517</v>
      </c>
      <c r="G101" t="s">
        <v>354</v>
      </c>
      <c r="H101" t="e">
        <f t="shared" si="1"/>
        <v>#VALUE!</v>
      </c>
      <c r="S101" s="24"/>
      <c r="T101" s="143"/>
      <c r="U101" s="144"/>
      <c r="V101" s="145"/>
      <c r="W101" s="17" t="s">
        <v>229</v>
      </c>
    </row>
    <row r="102" spans="2:23" ht="12.75" hidden="1">
      <c r="B102" t="s">
        <v>355</v>
      </c>
      <c r="C102" t="s">
        <v>355</v>
      </c>
      <c r="D102">
        <v>10000</v>
      </c>
      <c r="E102" s="178" t="s">
        <v>517</v>
      </c>
      <c r="G102" t="s">
        <v>355</v>
      </c>
      <c r="H102" t="e">
        <f t="shared" si="1"/>
        <v>#VALUE!</v>
      </c>
      <c r="S102" s="24"/>
      <c r="T102" s="143"/>
      <c r="U102" s="144"/>
      <c r="V102" s="145"/>
      <c r="W102" s="17" t="s">
        <v>229</v>
      </c>
    </row>
    <row r="103" spans="2:23" ht="12.75" hidden="1">
      <c r="B103" t="s">
        <v>356</v>
      </c>
      <c r="C103" t="s">
        <v>356</v>
      </c>
      <c r="D103">
        <v>10000</v>
      </c>
      <c r="E103" s="178" t="s">
        <v>517</v>
      </c>
      <c r="G103" t="s">
        <v>356</v>
      </c>
      <c r="H103" t="e">
        <f t="shared" si="1"/>
        <v>#VALUE!</v>
      </c>
      <c r="S103" s="24"/>
      <c r="T103" s="143"/>
      <c r="U103" s="144"/>
      <c r="V103" s="145"/>
      <c r="W103" s="17" t="s">
        <v>229</v>
      </c>
    </row>
    <row r="104" spans="2:23" ht="12.75" hidden="1">
      <c r="B104" t="s">
        <v>357</v>
      </c>
      <c r="C104" t="s">
        <v>357</v>
      </c>
      <c r="D104">
        <v>10000</v>
      </c>
      <c r="E104" s="178" t="s">
        <v>517</v>
      </c>
      <c r="G104" t="s">
        <v>357</v>
      </c>
      <c r="H104" t="e">
        <f t="shared" si="1"/>
        <v>#VALUE!</v>
      </c>
      <c r="S104" s="24"/>
      <c r="T104" s="143"/>
      <c r="U104" s="144"/>
      <c r="V104" s="145"/>
      <c r="W104" s="17" t="s">
        <v>229</v>
      </c>
    </row>
    <row r="105" spans="2:23" ht="12.75" hidden="1">
      <c r="B105" t="s">
        <v>358</v>
      </c>
      <c r="C105" t="s">
        <v>358</v>
      </c>
      <c r="D105">
        <v>10000</v>
      </c>
      <c r="E105" s="178" t="s">
        <v>517</v>
      </c>
      <c r="G105" t="s">
        <v>358</v>
      </c>
      <c r="H105" t="e">
        <f t="shared" si="1"/>
        <v>#VALUE!</v>
      </c>
      <c r="S105" s="24"/>
      <c r="T105" s="143"/>
      <c r="U105" s="144"/>
      <c r="V105" s="145"/>
      <c r="W105" s="17" t="s">
        <v>229</v>
      </c>
    </row>
    <row r="106" spans="2:23" ht="12.75" hidden="1">
      <c r="B106" t="s">
        <v>359</v>
      </c>
      <c r="C106" t="s">
        <v>359</v>
      </c>
      <c r="D106">
        <v>10000</v>
      </c>
      <c r="E106" s="178" t="s">
        <v>517</v>
      </c>
      <c r="G106" t="s">
        <v>359</v>
      </c>
      <c r="H106" t="e">
        <f t="shared" si="1"/>
        <v>#VALUE!</v>
      </c>
      <c r="S106" s="24"/>
      <c r="T106" s="143"/>
      <c r="U106" s="144"/>
      <c r="V106" s="145"/>
      <c r="W106" s="17" t="s">
        <v>229</v>
      </c>
    </row>
    <row r="107" spans="2:23" ht="12.75" hidden="1">
      <c r="B107" t="s">
        <v>360</v>
      </c>
      <c r="C107" t="s">
        <v>360</v>
      </c>
      <c r="D107">
        <v>10000</v>
      </c>
      <c r="E107" s="178" t="s">
        <v>517</v>
      </c>
      <c r="G107" t="s">
        <v>360</v>
      </c>
      <c r="H107" t="e">
        <f t="shared" si="1"/>
        <v>#VALUE!</v>
      </c>
      <c r="S107" s="24"/>
      <c r="T107" s="143"/>
      <c r="U107" s="144"/>
      <c r="V107" s="145"/>
      <c r="W107" s="17" t="s">
        <v>229</v>
      </c>
    </row>
    <row r="108" spans="2:23" ht="12.75" hidden="1">
      <c r="B108" t="s">
        <v>361</v>
      </c>
      <c r="C108" t="s">
        <v>361</v>
      </c>
      <c r="D108">
        <v>10000</v>
      </c>
      <c r="E108" s="178" t="s">
        <v>517</v>
      </c>
      <c r="G108" t="s">
        <v>361</v>
      </c>
      <c r="H108" t="e">
        <f t="shared" si="1"/>
        <v>#VALUE!</v>
      </c>
      <c r="S108" s="24"/>
      <c r="T108" s="143"/>
      <c r="U108" s="144"/>
      <c r="V108" s="145"/>
      <c r="W108" s="17" t="s">
        <v>229</v>
      </c>
    </row>
    <row r="109" spans="2:23" ht="12.75" hidden="1">
      <c r="B109" t="s">
        <v>362</v>
      </c>
      <c r="C109" t="s">
        <v>362</v>
      </c>
      <c r="D109">
        <v>10000</v>
      </c>
      <c r="E109" s="178" t="s">
        <v>517</v>
      </c>
      <c r="G109" t="s">
        <v>362</v>
      </c>
      <c r="H109" t="e">
        <f t="shared" si="1"/>
        <v>#VALUE!</v>
      </c>
      <c r="S109" s="24"/>
      <c r="T109" s="143"/>
      <c r="U109" s="144"/>
      <c r="V109" s="145"/>
      <c r="W109" s="17" t="s">
        <v>229</v>
      </c>
    </row>
    <row r="110" spans="2:23" ht="12.75" hidden="1">
      <c r="B110" t="s">
        <v>363</v>
      </c>
      <c r="C110" t="s">
        <v>363</v>
      </c>
      <c r="D110">
        <v>10000</v>
      </c>
      <c r="E110" s="178" t="s">
        <v>517</v>
      </c>
      <c r="G110" t="s">
        <v>363</v>
      </c>
      <c r="H110" t="e">
        <f t="shared" si="1"/>
        <v>#VALUE!</v>
      </c>
      <c r="S110" s="24"/>
      <c r="T110" s="143"/>
      <c r="U110" s="144"/>
      <c r="V110" s="145"/>
      <c r="W110" s="17" t="s">
        <v>229</v>
      </c>
    </row>
    <row r="111" spans="2:23" ht="12.75" hidden="1">
      <c r="B111" t="s">
        <v>364</v>
      </c>
      <c r="C111" t="s">
        <v>364</v>
      </c>
      <c r="D111">
        <v>10000</v>
      </c>
      <c r="E111" s="178" t="s">
        <v>517</v>
      </c>
      <c r="G111" t="s">
        <v>364</v>
      </c>
      <c r="H111" t="e">
        <f t="shared" si="1"/>
        <v>#VALUE!</v>
      </c>
      <c r="S111" s="24"/>
      <c r="T111" s="143"/>
      <c r="U111" s="144"/>
      <c r="V111" s="145"/>
      <c r="W111" s="17" t="s">
        <v>229</v>
      </c>
    </row>
    <row r="112" spans="2:23" ht="12.75" hidden="1">
      <c r="B112" t="s">
        <v>365</v>
      </c>
      <c r="C112" t="s">
        <v>365</v>
      </c>
      <c r="D112">
        <v>10000</v>
      </c>
      <c r="E112" s="178" t="s">
        <v>517</v>
      </c>
      <c r="G112" t="s">
        <v>365</v>
      </c>
      <c r="H112" t="e">
        <f t="shared" si="1"/>
        <v>#VALUE!</v>
      </c>
      <c r="S112" s="24"/>
      <c r="T112" s="143"/>
      <c r="U112" s="144"/>
      <c r="V112" s="145"/>
      <c r="W112" s="17" t="s">
        <v>229</v>
      </c>
    </row>
    <row r="113" spans="2:23" ht="12.75" hidden="1">
      <c r="B113" t="s">
        <v>366</v>
      </c>
      <c r="C113" t="s">
        <v>366</v>
      </c>
      <c r="D113">
        <v>10000</v>
      </c>
      <c r="E113" s="178" t="s">
        <v>517</v>
      </c>
      <c r="G113" t="s">
        <v>366</v>
      </c>
      <c r="H113" t="e">
        <f t="shared" si="1"/>
        <v>#VALUE!</v>
      </c>
      <c r="S113" s="24"/>
      <c r="T113" s="143"/>
      <c r="U113" s="144"/>
      <c r="V113" s="145"/>
      <c r="W113" s="17" t="s">
        <v>229</v>
      </c>
    </row>
    <row r="114" spans="2:23" ht="12.75" hidden="1">
      <c r="B114" t="s">
        <v>367</v>
      </c>
      <c r="C114" t="s">
        <v>367</v>
      </c>
      <c r="D114">
        <v>10000</v>
      </c>
      <c r="E114" s="178" t="s">
        <v>517</v>
      </c>
      <c r="G114" t="s">
        <v>367</v>
      </c>
      <c r="H114" t="e">
        <f t="shared" si="1"/>
        <v>#VALUE!</v>
      </c>
      <c r="S114" s="24"/>
      <c r="T114" s="143"/>
      <c r="U114" s="144"/>
      <c r="V114" s="145"/>
      <c r="W114" s="17" t="s">
        <v>229</v>
      </c>
    </row>
    <row r="115" spans="2:23" ht="12.75" hidden="1">
      <c r="B115" t="s">
        <v>368</v>
      </c>
      <c r="C115" t="s">
        <v>368</v>
      </c>
      <c r="D115">
        <v>10000</v>
      </c>
      <c r="E115" s="178" t="s">
        <v>517</v>
      </c>
      <c r="G115" t="s">
        <v>368</v>
      </c>
      <c r="H115" t="e">
        <f t="shared" si="1"/>
        <v>#VALUE!</v>
      </c>
      <c r="S115" s="24"/>
      <c r="T115" s="143"/>
      <c r="U115" s="144"/>
      <c r="V115" s="145"/>
      <c r="W115" s="17" t="s">
        <v>229</v>
      </c>
    </row>
    <row r="116" spans="2:23" ht="12.75" hidden="1">
      <c r="B116" t="s">
        <v>369</v>
      </c>
      <c r="C116" t="s">
        <v>369</v>
      </c>
      <c r="D116">
        <v>10000</v>
      </c>
      <c r="E116" s="178" t="s">
        <v>517</v>
      </c>
      <c r="G116" t="s">
        <v>369</v>
      </c>
      <c r="H116" t="e">
        <f t="shared" si="1"/>
        <v>#VALUE!</v>
      </c>
      <c r="S116" s="24"/>
      <c r="T116" s="143"/>
      <c r="U116" s="144"/>
      <c r="V116" s="145"/>
      <c r="W116" s="17" t="s">
        <v>229</v>
      </c>
    </row>
    <row r="117" spans="2:23" ht="12.75" hidden="1">
      <c r="B117" t="s">
        <v>370</v>
      </c>
      <c r="C117" t="s">
        <v>370</v>
      </c>
      <c r="D117">
        <v>10000</v>
      </c>
      <c r="E117" s="178" t="s">
        <v>517</v>
      </c>
      <c r="G117" t="s">
        <v>370</v>
      </c>
      <c r="H117" t="e">
        <f t="shared" si="1"/>
        <v>#VALUE!</v>
      </c>
      <c r="S117" s="24"/>
      <c r="T117" s="143"/>
      <c r="U117" s="144"/>
      <c r="V117" s="145"/>
      <c r="W117" s="17" t="s">
        <v>229</v>
      </c>
    </row>
    <row r="118" spans="2:23" ht="12.75" hidden="1">
      <c r="B118" t="s">
        <v>371</v>
      </c>
      <c r="C118" t="s">
        <v>371</v>
      </c>
      <c r="D118">
        <v>10000</v>
      </c>
      <c r="E118" s="178" t="s">
        <v>517</v>
      </c>
      <c r="G118" t="s">
        <v>371</v>
      </c>
      <c r="H118" t="e">
        <f t="shared" si="1"/>
        <v>#VALUE!</v>
      </c>
      <c r="S118" s="24"/>
      <c r="T118" s="143"/>
      <c r="U118" s="144"/>
      <c r="V118" s="145"/>
      <c r="W118" s="17" t="s">
        <v>229</v>
      </c>
    </row>
    <row r="119" spans="2:23" ht="12.75" hidden="1">
      <c r="B119" t="s">
        <v>372</v>
      </c>
      <c r="C119" t="s">
        <v>372</v>
      </c>
      <c r="D119">
        <v>10000</v>
      </c>
      <c r="E119" s="178" t="s">
        <v>517</v>
      </c>
      <c r="G119" t="s">
        <v>372</v>
      </c>
      <c r="H119" t="e">
        <f t="shared" si="1"/>
        <v>#VALUE!</v>
      </c>
      <c r="S119" s="24"/>
      <c r="T119" s="143"/>
      <c r="U119" s="144"/>
      <c r="V119" s="145"/>
      <c r="W119" s="17" t="s">
        <v>229</v>
      </c>
    </row>
    <row r="120" spans="2:23" ht="12.75" hidden="1">
      <c r="B120" t="s">
        <v>373</v>
      </c>
      <c r="C120" t="s">
        <v>373</v>
      </c>
      <c r="D120">
        <v>10000</v>
      </c>
      <c r="E120" s="178" t="s">
        <v>517</v>
      </c>
      <c r="G120" t="s">
        <v>373</v>
      </c>
      <c r="H120" t="e">
        <f t="shared" si="1"/>
        <v>#VALUE!</v>
      </c>
      <c r="S120" s="24"/>
      <c r="T120" s="143"/>
      <c r="U120" s="144"/>
      <c r="V120" s="145"/>
      <c r="W120" s="17" t="s">
        <v>229</v>
      </c>
    </row>
    <row r="121" spans="2:23" ht="12.75" hidden="1">
      <c r="B121" t="s">
        <v>374</v>
      </c>
      <c r="C121" t="s">
        <v>374</v>
      </c>
      <c r="D121">
        <v>10000</v>
      </c>
      <c r="E121" s="178" t="s">
        <v>517</v>
      </c>
      <c r="G121" t="s">
        <v>374</v>
      </c>
      <c r="H121" t="e">
        <f t="shared" si="1"/>
        <v>#VALUE!</v>
      </c>
      <c r="S121" s="24"/>
      <c r="T121" s="143"/>
      <c r="U121" s="144"/>
      <c r="V121" s="145"/>
      <c r="W121" s="17" t="s">
        <v>229</v>
      </c>
    </row>
    <row r="122" spans="2:23" ht="12.75" hidden="1">
      <c r="B122" t="s">
        <v>375</v>
      </c>
      <c r="C122" t="s">
        <v>375</v>
      </c>
      <c r="D122">
        <v>10000</v>
      </c>
      <c r="E122" s="178" t="s">
        <v>517</v>
      </c>
      <c r="G122" t="s">
        <v>375</v>
      </c>
      <c r="H122" t="e">
        <f t="shared" si="1"/>
        <v>#VALUE!</v>
      </c>
      <c r="S122" s="24"/>
      <c r="T122" s="143"/>
      <c r="U122" s="144"/>
      <c r="V122" s="145"/>
      <c r="W122" s="17" t="s">
        <v>229</v>
      </c>
    </row>
    <row r="123" spans="2:23" ht="12.75" hidden="1">
      <c r="B123" t="s">
        <v>376</v>
      </c>
      <c r="C123" t="s">
        <v>376</v>
      </c>
      <c r="D123">
        <v>10000</v>
      </c>
      <c r="E123" s="178" t="s">
        <v>517</v>
      </c>
      <c r="G123" t="s">
        <v>376</v>
      </c>
      <c r="H123" t="e">
        <f t="shared" si="1"/>
        <v>#VALUE!</v>
      </c>
      <c r="S123" s="24"/>
      <c r="T123" s="143"/>
      <c r="U123" s="144"/>
      <c r="V123" s="145"/>
      <c r="W123" s="17" t="s">
        <v>229</v>
      </c>
    </row>
    <row r="124" spans="2:23" ht="12.75" hidden="1">
      <c r="B124" t="s">
        <v>377</v>
      </c>
      <c r="C124" t="s">
        <v>377</v>
      </c>
      <c r="D124">
        <v>10000</v>
      </c>
      <c r="E124" s="178" t="s">
        <v>517</v>
      </c>
      <c r="G124" t="s">
        <v>377</v>
      </c>
      <c r="H124" t="e">
        <f t="shared" si="1"/>
        <v>#VALUE!</v>
      </c>
      <c r="S124" s="24"/>
      <c r="T124" s="143"/>
      <c r="U124" s="144"/>
      <c r="V124" s="145"/>
      <c r="W124" s="17" t="s">
        <v>229</v>
      </c>
    </row>
    <row r="125" spans="2:23" ht="12.75" hidden="1">
      <c r="B125" t="s">
        <v>378</v>
      </c>
      <c r="C125" t="s">
        <v>378</v>
      </c>
      <c r="D125">
        <v>10000</v>
      </c>
      <c r="E125" s="178" t="s">
        <v>517</v>
      </c>
      <c r="G125" t="s">
        <v>378</v>
      </c>
      <c r="H125" t="e">
        <f t="shared" si="1"/>
        <v>#VALUE!</v>
      </c>
      <c r="S125" s="24"/>
      <c r="T125" s="143"/>
      <c r="U125" s="144"/>
      <c r="V125" s="145"/>
      <c r="W125" s="17" t="s">
        <v>229</v>
      </c>
    </row>
    <row r="126" spans="2:23" ht="12.75" hidden="1">
      <c r="B126" t="s">
        <v>379</v>
      </c>
      <c r="C126" t="s">
        <v>379</v>
      </c>
      <c r="D126">
        <v>10000</v>
      </c>
      <c r="E126" s="178" t="s">
        <v>517</v>
      </c>
      <c r="G126" t="s">
        <v>379</v>
      </c>
      <c r="H126" t="e">
        <f t="shared" si="1"/>
        <v>#VALUE!</v>
      </c>
      <c r="S126" s="24"/>
      <c r="T126" s="143"/>
      <c r="U126" s="144"/>
      <c r="V126" s="145"/>
      <c r="W126" s="17" t="s">
        <v>229</v>
      </c>
    </row>
    <row r="127" spans="2:23" ht="12.75" hidden="1">
      <c r="B127" t="s">
        <v>380</v>
      </c>
      <c r="C127" t="s">
        <v>380</v>
      </c>
      <c r="D127">
        <v>10000</v>
      </c>
      <c r="E127" s="178" t="s">
        <v>517</v>
      </c>
      <c r="G127" t="s">
        <v>380</v>
      </c>
      <c r="H127" t="e">
        <f t="shared" si="1"/>
        <v>#VALUE!</v>
      </c>
      <c r="S127" s="24"/>
      <c r="T127" s="143"/>
      <c r="U127" s="144"/>
      <c r="V127" s="145"/>
      <c r="W127" s="17" t="s">
        <v>229</v>
      </c>
    </row>
    <row r="128" spans="2:23" ht="12.75" hidden="1">
      <c r="B128" t="s">
        <v>381</v>
      </c>
      <c r="C128" t="s">
        <v>381</v>
      </c>
      <c r="D128">
        <v>10000</v>
      </c>
      <c r="E128" s="178" t="s">
        <v>517</v>
      </c>
      <c r="G128" t="s">
        <v>381</v>
      </c>
      <c r="H128" t="e">
        <f t="shared" si="1"/>
        <v>#VALUE!</v>
      </c>
      <c r="S128" s="24"/>
      <c r="T128" s="143"/>
      <c r="U128" s="144"/>
      <c r="V128" s="145"/>
      <c r="W128" s="17" t="s">
        <v>229</v>
      </c>
    </row>
    <row r="129" spans="2:23" ht="12.75" hidden="1">
      <c r="B129" t="s">
        <v>382</v>
      </c>
      <c r="C129" t="s">
        <v>382</v>
      </c>
      <c r="D129">
        <v>10000</v>
      </c>
      <c r="E129" s="178" t="s">
        <v>517</v>
      </c>
      <c r="G129" t="s">
        <v>382</v>
      </c>
      <c r="H129" t="e">
        <f t="shared" si="1"/>
        <v>#VALUE!</v>
      </c>
      <c r="S129" s="24"/>
      <c r="T129" s="143"/>
      <c r="U129" s="144"/>
      <c r="V129" s="145"/>
      <c r="W129" s="17" t="s">
        <v>229</v>
      </c>
    </row>
    <row r="130" spans="2:23" ht="12.75" hidden="1">
      <c r="B130" t="s">
        <v>383</v>
      </c>
      <c r="C130" t="s">
        <v>383</v>
      </c>
      <c r="D130">
        <v>10000</v>
      </c>
      <c r="E130" s="178" t="s">
        <v>517</v>
      </c>
      <c r="G130" t="s">
        <v>383</v>
      </c>
      <c r="H130" t="e">
        <f aca="true" t="shared" si="2" ref="H130:H193">SEARCH($J$1,B130,1)</f>
        <v>#VALUE!</v>
      </c>
      <c r="S130" s="24"/>
      <c r="T130" s="143"/>
      <c r="U130" s="144"/>
      <c r="V130" s="145"/>
      <c r="W130" s="17" t="s">
        <v>229</v>
      </c>
    </row>
    <row r="131" spans="2:23" ht="12.75" hidden="1">
      <c r="B131" t="s">
        <v>384</v>
      </c>
      <c r="C131" t="s">
        <v>384</v>
      </c>
      <c r="D131">
        <v>10000</v>
      </c>
      <c r="E131" s="178" t="s">
        <v>517</v>
      </c>
      <c r="G131" t="s">
        <v>384</v>
      </c>
      <c r="H131" t="e">
        <f t="shared" si="2"/>
        <v>#VALUE!</v>
      </c>
      <c r="S131" s="24"/>
      <c r="T131" s="143"/>
      <c r="U131" s="144"/>
      <c r="V131" s="145"/>
      <c r="W131" s="17" t="s">
        <v>229</v>
      </c>
    </row>
    <row r="132" spans="2:23" ht="12.75" hidden="1">
      <c r="B132" t="s">
        <v>385</v>
      </c>
      <c r="C132" t="s">
        <v>385</v>
      </c>
      <c r="D132">
        <v>10000</v>
      </c>
      <c r="E132" s="178" t="s">
        <v>517</v>
      </c>
      <c r="G132" t="s">
        <v>385</v>
      </c>
      <c r="H132" t="e">
        <f t="shared" si="2"/>
        <v>#VALUE!</v>
      </c>
      <c r="S132" s="24"/>
      <c r="T132" s="143"/>
      <c r="U132" s="144"/>
      <c r="V132" s="145"/>
      <c r="W132" s="17" t="s">
        <v>229</v>
      </c>
    </row>
    <row r="133" spans="2:23" ht="12.75" hidden="1">
      <c r="B133" t="s">
        <v>386</v>
      </c>
      <c r="C133" t="s">
        <v>386</v>
      </c>
      <c r="D133">
        <v>10000</v>
      </c>
      <c r="E133" s="178" t="s">
        <v>517</v>
      </c>
      <c r="G133" t="s">
        <v>386</v>
      </c>
      <c r="H133" t="e">
        <f t="shared" si="2"/>
        <v>#VALUE!</v>
      </c>
      <c r="S133" s="24"/>
      <c r="T133" s="143"/>
      <c r="U133" s="144"/>
      <c r="V133" s="145"/>
      <c r="W133" s="17" t="s">
        <v>229</v>
      </c>
    </row>
    <row r="134" spans="2:23" ht="12.75" hidden="1">
      <c r="B134" t="s">
        <v>387</v>
      </c>
      <c r="C134" t="s">
        <v>387</v>
      </c>
      <c r="D134">
        <v>10000</v>
      </c>
      <c r="E134" s="178" t="s">
        <v>517</v>
      </c>
      <c r="G134" t="s">
        <v>387</v>
      </c>
      <c r="H134" t="e">
        <f t="shared" si="2"/>
        <v>#VALUE!</v>
      </c>
      <c r="S134" s="24"/>
      <c r="T134" s="143"/>
      <c r="U134" s="144"/>
      <c r="V134" s="145"/>
      <c r="W134" s="17" t="s">
        <v>229</v>
      </c>
    </row>
    <row r="135" spans="2:23" ht="12.75" hidden="1">
      <c r="B135" t="s">
        <v>388</v>
      </c>
      <c r="C135" t="s">
        <v>388</v>
      </c>
      <c r="D135">
        <v>10000</v>
      </c>
      <c r="E135" s="178" t="s">
        <v>517</v>
      </c>
      <c r="G135" t="s">
        <v>388</v>
      </c>
      <c r="H135" t="e">
        <f t="shared" si="2"/>
        <v>#VALUE!</v>
      </c>
      <c r="S135" s="24"/>
      <c r="T135" s="143"/>
      <c r="U135" s="144"/>
      <c r="V135" s="145"/>
      <c r="W135" s="17" t="s">
        <v>229</v>
      </c>
    </row>
    <row r="136" spans="2:23" ht="12.75" hidden="1">
      <c r="B136" t="s">
        <v>389</v>
      </c>
      <c r="C136" t="s">
        <v>389</v>
      </c>
      <c r="D136">
        <v>10000</v>
      </c>
      <c r="E136" s="178" t="s">
        <v>517</v>
      </c>
      <c r="G136" t="s">
        <v>389</v>
      </c>
      <c r="H136" t="e">
        <f t="shared" si="2"/>
        <v>#VALUE!</v>
      </c>
      <c r="S136" s="24"/>
      <c r="T136" s="143"/>
      <c r="U136" s="144"/>
      <c r="V136" s="145"/>
      <c r="W136" s="17" t="s">
        <v>229</v>
      </c>
    </row>
    <row r="137" spans="2:23" ht="12.75" hidden="1">
      <c r="B137" t="s">
        <v>390</v>
      </c>
      <c r="C137" t="s">
        <v>390</v>
      </c>
      <c r="D137">
        <v>10000</v>
      </c>
      <c r="E137" s="178" t="s">
        <v>517</v>
      </c>
      <c r="G137" t="s">
        <v>390</v>
      </c>
      <c r="H137" t="e">
        <f t="shared" si="2"/>
        <v>#VALUE!</v>
      </c>
      <c r="S137" s="24"/>
      <c r="T137" s="143"/>
      <c r="U137" s="144"/>
      <c r="V137" s="145"/>
      <c r="W137" s="17" t="s">
        <v>229</v>
      </c>
    </row>
    <row r="138" spans="2:23" ht="12.75" hidden="1">
      <c r="B138" t="s">
        <v>391</v>
      </c>
      <c r="C138" t="s">
        <v>391</v>
      </c>
      <c r="D138">
        <v>10000</v>
      </c>
      <c r="E138" s="178" t="s">
        <v>517</v>
      </c>
      <c r="G138" t="s">
        <v>391</v>
      </c>
      <c r="H138" t="e">
        <f t="shared" si="2"/>
        <v>#VALUE!</v>
      </c>
      <c r="S138" s="24"/>
      <c r="T138" s="143"/>
      <c r="U138" s="144"/>
      <c r="V138" s="145"/>
      <c r="W138" s="17" t="s">
        <v>229</v>
      </c>
    </row>
    <row r="139" spans="2:23" ht="12.75" hidden="1">
      <c r="B139" t="s">
        <v>392</v>
      </c>
      <c r="C139" t="s">
        <v>392</v>
      </c>
      <c r="D139">
        <v>10000</v>
      </c>
      <c r="E139" s="178" t="s">
        <v>517</v>
      </c>
      <c r="G139" t="s">
        <v>392</v>
      </c>
      <c r="H139" t="e">
        <f t="shared" si="2"/>
        <v>#VALUE!</v>
      </c>
      <c r="S139" s="24"/>
      <c r="T139" s="143"/>
      <c r="U139" s="144"/>
      <c r="V139" s="145"/>
      <c r="W139" s="17" t="s">
        <v>229</v>
      </c>
    </row>
    <row r="140" spans="2:23" ht="13.5" hidden="1" thickBot="1">
      <c r="B140" t="s">
        <v>393</v>
      </c>
      <c r="C140" t="s">
        <v>393</v>
      </c>
      <c r="D140">
        <v>10000</v>
      </c>
      <c r="E140" s="178" t="s">
        <v>517</v>
      </c>
      <c r="G140" t="s">
        <v>393</v>
      </c>
      <c r="H140" t="e">
        <f t="shared" si="2"/>
        <v>#VALUE!</v>
      </c>
      <c r="S140" s="24"/>
      <c r="T140" s="146"/>
      <c r="U140" s="147"/>
      <c r="V140" s="148"/>
      <c r="W140" s="17" t="s">
        <v>229</v>
      </c>
    </row>
    <row r="141" spans="2:23" ht="13.5" thickBot="1">
      <c r="B141" t="s">
        <v>394</v>
      </c>
      <c r="C141" t="s">
        <v>394</v>
      </c>
      <c r="D141">
        <v>10000</v>
      </c>
      <c r="E141" s="178" t="s">
        <v>517</v>
      </c>
      <c r="G141" t="s">
        <v>394</v>
      </c>
      <c r="H141" t="e">
        <f t="shared" si="2"/>
        <v>#VALUE!</v>
      </c>
      <c r="S141" s="34"/>
      <c r="T141" s="35"/>
      <c r="U141" s="109"/>
      <c r="V141" s="109"/>
      <c r="W141" s="18"/>
    </row>
    <row r="142" spans="2:22" ht="12.75">
      <c r="B142" t="s">
        <v>395</v>
      </c>
      <c r="C142" t="s">
        <v>395</v>
      </c>
      <c r="D142">
        <v>10000</v>
      </c>
      <c r="E142" s="178" t="s">
        <v>517</v>
      </c>
      <c r="G142" t="s">
        <v>395</v>
      </c>
      <c r="H142" t="e">
        <f t="shared" si="2"/>
        <v>#VALUE!</v>
      </c>
      <c r="U142" s="108"/>
      <c r="V142" s="108"/>
    </row>
    <row r="143" spans="2:8" ht="12.75">
      <c r="B143" t="s">
        <v>396</v>
      </c>
      <c r="C143" t="s">
        <v>396</v>
      </c>
      <c r="D143">
        <v>10000</v>
      </c>
      <c r="E143" s="178" t="s">
        <v>517</v>
      </c>
      <c r="G143" t="s">
        <v>396</v>
      </c>
      <c r="H143" t="e">
        <f t="shared" si="2"/>
        <v>#VALUE!</v>
      </c>
    </row>
    <row r="144" spans="2:8" ht="12.75">
      <c r="B144" t="s">
        <v>397</v>
      </c>
      <c r="C144" t="s">
        <v>397</v>
      </c>
      <c r="D144">
        <v>10000</v>
      </c>
      <c r="E144" s="178" t="s">
        <v>517</v>
      </c>
      <c r="G144" t="s">
        <v>397</v>
      </c>
      <c r="H144" t="e">
        <f t="shared" si="2"/>
        <v>#VALUE!</v>
      </c>
    </row>
    <row r="145" spans="2:8" ht="12.75">
      <c r="B145" t="s">
        <v>398</v>
      </c>
      <c r="C145" t="s">
        <v>398</v>
      </c>
      <c r="D145">
        <v>10000</v>
      </c>
      <c r="E145" s="178" t="s">
        <v>517</v>
      </c>
      <c r="G145" t="s">
        <v>398</v>
      </c>
      <c r="H145" t="e">
        <f t="shared" si="2"/>
        <v>#VALUE!</v>
      </c>
    </row>
    <row r="146" spans="2:8" ht="12.75">
      <c r="B146" t="s">
        <v>399</v>
      </c>
      <c r="C146" t="s">
        <v>399</v>
      </c>
      <c r="D146">
        <v>10000</v>
      </c>
      <c r="E146" s="178" t="s">
        <v>517</v>
      </c>
      <c r="G146" t="s">
        <v>399</v>
      </c>
      <c r="H146" t="e">
        <f t="shared" si="2"/>
        <v>#VALUE!</v>
      </c>
    </row>
    <row r="147" spans="2:8" ht="12.75">
      <c r="B147" t="s">
        <v>400</v>
      </c>
      <c r="C147" t="s">
        <v>400</v>
      </c>
      <c r="D147">
        <v>10000</v>
      </c>
      <c r="E147" s="178" t="s">
        <v>517</v>
      </c>
      <c r="G147" t="s">
        <v>400</v>
      </c>
      <c r="H147" t="e">
        <f t="shared" si="2"/>
        <v>#VALUE!</v>
      </c>
    </row>
    <row r="148" spans="2:8" ht="12.75">
      <c r="B148" t="s">
        <v>401</v>
      </c>
      <c r="C148" t="s">
        <v>401</v>
      </c>
      <c r="D148">
        <v>10000</v>
      </c>
      <c r="E148" s="178" t="s">
        <v>517</v>
      </c>
      <c r="G148" t="s">
        <v>401</v>
      </c>
      <c r="H148" t="e">
        <f t="shared" si="2"/>
        <v>#VALUE!</v>
      </c>
    </row>
    <row r="149" spans="2:8" ht="12.75">
      <c r="B149" t="s">
        <v>402</v>
      </c>
      <c r="C149" t="s">
        <v>402</v>
      </c>
      <c r="D149">
        <v>10000</v>
      </c>
      <c r="E149" s="178" t="s">
        <v>517</v>
      </c>
      <c r="G149" t="s">
        <v>402</v>
      </c>
      <c r="H149" t="e">
        <f t="shared" si="2"/>
        <v>#VALUE!</v>
      </c>
    </row>
    <row r="150" spans="2:8" ht="12.75">
      <c r="B150" t="s">
        <v>403</v>
      </c>
      <c r="C150" t="s">
        <v>403</v>
      </c>
      <c r="D150">
        <v>10000</v>
      </c>
      <c r="E150" s="178" t="s">
        <v>517</v>
      </c>
      <c r="G150" t="s">
        <v>403</v>
      </c>
      <c r="H150" t="e">
        <f t="shared" si="2"/>
        <v>#VALUE!</v>
      </c>
    </row>
    <row r="151" spans="2:8" ht="12.75">
      <c r="B151" t="s">
        <v>404</v>
      </c>
      <c r="C151" t="s">
        <v>404</v>
      </c>
      <c r="D151">
        <v>10000</v>
      </c>
      <c r="E151" s="178" t="s">
        <v>517</v>
      </c>
      <c r="G151" t="s">
        <v>404</v>
      </c>
      <c r="H151" t="e">
        <f t="shared" si="2"/>
        <v>#VALUE!</v>
      </c>
    </row>
    <row r="152" spans="2:8" ht="12.75">
      <c r="B152" t="s">
        <v>405</v>
      </c>
      <c r="C152" t="s">
        <v>405</v>
      </c>
      <c r="D152">
        <v>10000</v>
      </c>
      <c r="E152" s="178" t="s">
        <v>517</v>
      </c>
      <c r="G152" t="s">
        <v>405</v>
      </c>
      <c r="H152" t="e">
        <f t="shared" si="2"/>
        <v>#VALUE!</v>
      </c>
    </row>
    <row r="153" spans="2:8" ht="12.75">
      <c r="B153" t="s">
        <v>406</v>
      </c>
      <c r="C153" t="s">
        <v>406</v>
      </c>
      <c r="D153">
        <v>10000</v>
      </c>
      <c r="E153" s="178" t="s">
        <v>517</v>
      </c>
      <c r="G153" t="s">
        <v>406</v>
      </c>
      <c r="H153" t="e">
        <f t="shared" si="2"/>
        <v>#VALUE!</v>
      </c>
    </row>
    <row r="154" spans="2:8" ht="12.75">
      <c r="B154" t="s">
        <v>407</v>
      </c>
      <c r="C154" t="s">
        <v>407</v>
      </c>
      <c r="D154">
        <v>10000</v>
      </c>
      <c r="E154" s="178" t="s">
        <v>517</v>
      </c>
      <c r="G154" t="s">
        <v>407</v>
      </c>
      <c r="H154" t="e">
        <f t="shared" si="2"/>
        <v>#VALUE!</v>
      </c>
    </row>
    <row r="155" spans="2:8" ht="12.75">
      <c r="B155" t="s">
        <v>408</v>
      </c>
      <c r="C155" t="s">
        <v>408</v>
      </c>
      <c r="D155">
        <v>10000</v>
      </c>
      <c r="E155" s="178" t="s">
        <v>517</v>
      </c>
      <c r="G155" t="s">
        <v>408</v>
      </c>
      <c r="H155" t="e">
        <f t="shared" si="2"/>
        <v>#VALUE!</v>
      </c>
    </row>
    <row r="156" spans="2:8" ht="12.75">
      <c r="B156" t="s">
        <v>409</v>
      </c>
      <c r="C156" t="s">
        <v>409</v>
      </c>
      <c r="D156">
        <v>10000</v>
      </c>
      <c r="E156" s="178" t="s">
        <v>517</v>
      </c>
      <c r="G156" t="s">
        <v>409</v>
      </c>
      <c r="H156" t="e">
        <f t="shared" si="2"/>
        <v>#VALUE!</v>
      </c>
    </row>
    <row r="157" spans="2:8" ht="12.75">
      <c r="B157" t="s">
        <v>410</v>
      </c>
      <c r="C157" t="s">
        <v>410</v>
      </c>
      <c r="D157">
        <v>10000</v>
      </c>
      <c r="E157" s="178" t="s">
        <v>517</v>
      </c>
      <c r="G157" t="s">
        <v>410</v>
      </c>
      <c r="H157" t="e">
        <f t="shared" si="2"/>
        <v>#VALUE!</v>
      </c>
    </row>
    <row r="158" spans="2:8" ht="12.75">
      <c r="B158" t="s">
        <v>411</v>
      </c>
      <c r="C158" t="s">
        <v>411</v>
      </c>
      <c r="D158">
        <v>10000</v>
      </c>
      <c r="E158" s="178" t="s">
        <v>517</v>
      </c>
      <c r="G158" t="s">
        <v>411</v>
      </c>
      <c r="H158" t="e">
        <f t="shared" si="2"/>
        <v>#VALUE!</v>
      </c>
    </row>
    <row r="159" spans="2:8" ht="12.75">
      <c r="B159" t="s">
        <v>412</v>
      </c>
      <c r="C159" t="s">
        <v>412</v>
      </c>
      <c r="D159">
        <v>10000</v>
      </c>
      <c r="E159" s="178" t="s">
        <v>517</v>
      </c>
      <c r="G159" t="s">
        <v>412</v>
      </c>
      <c r="H159" t="e">
        <f t="shared" si="2"/>
        <v>#VALUE!</v>
      </c>
    </row>
    <row r="160" spans="2:8" ht="12.75">
      <c r="B160" t="s">
        <v>413</v>
      </c>
      <c r="C160" t="s">
        <v>413</v>
      </c>
      <c r="D160">
        <v>10000</v>
      </c>
      <c r="E160" s="178" t="s">
        <v>517</v>
      </c>
      <c r="G160" t="s">
        <v>413</v>
      </c>
      <c r="H160" t="e">
        <f t="shared" si="2"/>
        <v>#VALUE!</v>
      </c>
    </row>
    <row r="161" spans="2:8" ht="12.75">
      <c r="B161" t="s">
        <v>414</v>
      </c>
      <c r="C161" t="s">
        <v>414</v>
      </c>
      <c r="D161">
        <v>10000</v>
      </c>
      <c r="E161" s="178" t="s">
        <v>517</v>
      </c>
      <c r="G161" t="s">
        <v>414</v>
      </c>
      <c r="H161" t="e">
        <f t="shared" si="2"/>
        <v>#VALUE!</v>
      </c>
    </row>
    <row r="162" spans="2:8" ht="12.75">
      <c r="B162" t="s">
        <v>415</v>
      </c>
      <c r="C162" t="s">
        <v>415</v>
      </c>
      <c r="D162">
        <v>10000</v>
      </c>
      <c r="E162" s="178" t="s">
        <v>517</v>
      </c>
      <c r="G162" t="s">
        <v>415</v>
      </c>
      <c r="H162" t="e">
        <f t="shared" si="2"/>
        <v>#VALUE!</v>
      </c>
    </row>
    <row r="163" spans="2:8" ht="12.75">
      <c r="B163" t="s">
        <v>416</v>
      </c>
      <c r="C163" t="s">
        <v>416</v>
      </c>
      <c r="D163">
        <v>10000</v>
      </c>
      <c r="E163" s="178" t="s">
        <v>517</v>
      </c>
      <c r="G163" t="s">
        <v>416</v>
      </c>
      <c r="H163" t="e">
        <f t="shared" si="2"/>
        <v>#VALUE!</v>
      </c>
    </row>
    <row r="164" spans="2:8" ht="12.75">
      <c r="B164" t="s">
        <v>417</v>
      </c>
      <c r="C164" t="s">
        <v>417</v>
      </c>
      <c r="D164">
        <v>10000</v>
      </c>
      <c r="E164" s="178" t="s">
        <v>517</v>
      </c>
      <c r="G164" t="s">
        <v>417</v>
      </c>
      <c r="H164" t="e">
        <f t="shared" si="2"/>
        <v>#VALUE!</v>
      </c>
    </row>
    <row r="165" spans="2:8" ht="12.75">
      <c r="B165" t="s">
        <v>418</v>
      </c>
      <c r="C165" t="s">
        <v>418</v>
      </c>
      <c r="D165">
        <v>10000</v>
      </c>
      <c r="E165" s="178" t="s">
        <v>517</v>
      </c>
      <c r="G165" t="s">
        <v>418</v>
      </c>
      <c r="H165" t="e">
        <f t="shared" si="2"/>
        <v>#VALUE!</v>
      </c>
    </row>
    <row r="166" spans="2:8" ht="12.75">
      <c r="B166" t="s">
        <v>419</v>
      </c>
      <c r="C166" t="s">
        <v>419</v>
      </c>
      <c r="D166">
        <v>10000</v>
      </c>
      <c r="E166" s="178" t="s">
        <v>517</v>
      </c>
      <c r="G166" t="s">
        <v>419</v>
      </c>
      <c r="H166" t="e">
        <f t="shared" si="2"/>
        <v>#VALUE!</v>
      </c>
    </row>
    <row r="167" spans="2:8" ht="12.75">
      <c r="B167" t="s">
        <v>420</v>
      </c>
      <c r="C167" t="s">
        <v>420</v>
      </c>
      <c r="D167">
        <v>10000</v>
      </c>
      <c r="E167" s="178" t="s">
        <v>517</v>
      </c>
      <c r="G167" t="s">
        <v>420</v>
      </c>
      <c r="H167" t="e">
        <f t="shared" si="2"/>
        <v>#VALUE!</v>
      </c>
    </row>
    <row r="168" spans="2:8" ht="12.75">
      <c r="B168" t="s">
        <v>421</v>
      </c>
      <c r="C168" t="s">
        <v>421</v>
      </c>
      <c r="D168">
        <v>10000</v>
      </c>
      <c r="E168" s="178" t="s">
        <v>517</v>
      </c>
      <c r="G168" t="s">
        <v>421</v>
      </c>
      <c r="H168" t="e">
        <f t="shared" si="2"/>
        <v>#VALUE!</v>
      </c>
    </row>
    <row r="169" spans="2:8" ht="12.75">
      <c r="B169" t="s">
        <v>422</v>
      </c>
      <c r="C169" t="s">
        <v>422</v>
      </c>
      <c r="D169">
        <v>10000</v>
      </c>
      <c r="E169" s="178" t="s">
        <v>517</v>
      </c>
      <c r="G169" t="s">
        <v>422</v>
      </c>
      <c r="H169" t="e">
        <f t="shared" si="2"/>
        <v>#VALUE!</v>
      </c>
    </row>
    <row r="170" spans="2:8" ht="12.75">
      <c r="B170" t="s">
        <v>423</v>
      </c>
      <c r="C170" t="s">
        <v>423</v>
      </c>
      <c r="D170">
        <v>10000</v>
      </c>
      <c r="E170" s="178" t="s">
        <v>517</v>
      </c>
      <c r="G170" t="s">
        <v>423</v>
      </c>
      <c r="H170" t="e">
        <f t="shared" si="2"/>
        <v>#VALUE!</v>
      </c>
    </row>
    <row r="171" spans="2:8" ht="12.75">
      <c r="B171" t="s">
        <v>424</v>
      </c>
      <c r="C171" t="s">
        <v>424</v>
      </c>
      <c r="D171">
        <v>10000</v>
      </c>
      <c r="E171" s="178" t="s">
        <v>517</v>
      </c>
      <c r="G171" t="s">
        <v>424</v>
      </c>
      <c r="H171" t="e">
        <f t="shared" si="2"/>
        <v>#VALUE!</v>
      </c>
    </row>
    <row r="172" spans="2:8" ht="12.75">
      <c r="B172" t="s">
        <v>425</v>
      </c>
      <c r="C172" t="s">
        <v>425</v>
      </c>
      <c r="D172">
        <v>10000</v>
      </c>
      <c r="E172" s="178" t="s">
        <v>517</v>
      </c>
      <c r="G172" t="s">
        <v>425</v>
      </c>
      <c r="H172" t="e">
        <f t="shared" si="2"/>
        <v>#VALUE!</v>
      </c>
    </row>
    <row r="173" spans="2:8" ht="12.75">
      <c r="B173" t="s">
        <v>426</v>
      </c>
      <c r="C173" t="s">
        <v>426</v>
      </c>
      <c r="D173">
        <v>10000</v>
      </c>
      <c r="E173" s="178" t="s">
        <v>517</v>
      </c>
      <c r="G173" t="s">
        <v>426</v>
      </c>
      <c r="H173" t="e">
        <f t="shared" si="2"/>
        <v>#VALUE!</v>
      </c>
    </row>
    <row r="174" spans="2:8" ht="12.75">
      <c r="B174" t="s">
        <v>427</v>
      </c>
      <c r="C174" t="s">
        <v>427</v>
      </c>
      <c r="D174">
        <v>10000</v>
      </c>
      <c r="E174" s="178" t="s">
        <v>517</v>
      </c>
      <c r="G174" t="s">
        <v>427</v>
      </c>
      <c r="H174" t="e">
        <f t="shared" si="2"/>
        <v>#VALUE!</v>
      </c>
    </row>
    <row r="175" spans="2:8" ht="12.75">
      <c r="B175" t="s">
        <v>428</v>
      </c>
      <c r="C175" t="s">
        <v>428</v>
      </c>
      <c r="D175">
        <v>10000</v>
      </c>
      <c r="E175" s="178" t="s">
        <v>517</v>
      </c>
      <c r="G175" t="s">
        <v>428</v>
      </c>
      <c r="H175" t="e">
        <f t="shared" si="2"/>
        <v>#VALUE!</v>
      </c>
    </row>
    <row r="176" spans="2:8" ht="12.75">
      <c r="B176" t="s">
        <v>429</v>
      </c>
      <c r="C176" t="s">
        <v>429</v>
      </c>
      <c r="D176">
        <v>10000</v>
      </c>
      <c r="E176" s="178" t="s">
        <v>517</v>
      </c>
      <c r="G176" t="s">
        <v>429</v>
      </c>
      <c r="H176" t="e">
        <f t="shared" si="2"/>
        <v>#VALUE!</v>
      </c>
    </row>
    <row r="177" spans="2:8" ht="12.75">
      <c r="B177" t="s">
        <v>430</v>
      </c>
      <c r="C177" t="s">
        <v>430</v>
      </c>
      <c r="D177">
        <v>10000</v>
      </c>
      <c r="E177" s="178" t="s">
        <v>517</v>
      </c>
      <c r="G177" t="s">
        <v>430</v>
      </c>
      <c r="H177" t="e">
        <f t="shared" si="2"/>
        <v>#VALUE!</v>
      </c>
    </row>
    <row r="178" spans="2:8" ht="12.75">
      <c r="B178" t="s">
        <v>431</v>
      </c>
      <c r="C178" t="s">
        <v>431</v>
      </c>
      <c r="D178">
        <v>10000</v>
      </c>
      <c r="E178" s="178" t="s">
        <v>517</v>
      </c>
      <c r="G178" t="s">
        <v>431</v>
      </c>
      <c r="H178" t="e">
        <f t="shared" si="2"/>
        <v>#VALUE!</v>
      </c>
    </row>
    <row r="179" spans="2:8" ht="12.75">
      <c r="B179" t="s">
        <v>432</v>
      </c>
      <c r="C179" t="s">
        <v>432</v>
      </c>
      <c r="D179">
        <v>10000</v>
      </c>
      <c r="E179" s="178" t="s">
        <v>517</v>
      </c>
      <c r="G179" t="s">
        <v>432</v>
      </c>
      <c r="H179" t="e">
        <f t="shared" si="2"/>
        <v>#VALUE!</v>
      </c>
    </row>
    <row r="180" spans="2:8" ht="12.75">
      <c r="B180" t="s">
        <v>433</v>
      </c>
      <c r="C180" t="s">
        <v>433</v>
      </c>
      <c r="D180">
        <v>10000</v>
      </c>
      <c r="E180" s="178" t="s">
        <v>517</v>
      </c>
      <c r="G180" t="s">
        <v>433</v>
      </c>
      <c r="H180" t="e">
        <f t="shared" si="2"/>
        <v>#VALUE!</v>
      </c>
    </row>
    <row r="181" spans="2:8" ht="12.75">
      <c r="B181" t="s">
        <v>434</v>
      </c>
      <c r="C181" t="s">
        <v>434</v>
      </c>
      <c r="D181">
        <v>10000</v>
      </c>
      <c r="E181" s="178" t="s">
        <v>517</v>
      </c>
      <c r="G181" t="s">
        <v>434</v>
      </c>
      <c r="H181" t="e">
        <f t="shared" si="2"/>
        <v>#VALUE!</v>
      </c>
    </row>
    <row r="182" spans="2:8" ht="12.75">
      <c r="B182" t="s">
        <v>435</v>
      </c>
      <c r="C182" t="s">
        <v>435</v>
      </c>
      <c r="D182">
        <v>10000</v>
      </c>
      <c r="E182" s="178" t="s">
        <v>517</v>
      </c>
      <c r="G182" t="s">
        <v>435</v>
      </c>
      <c r="H182" t="e">
        <f t="shared" si="2"/>
        <v>#VALUE!</v>
      </c>
    </row>
    <row r="183" spans="2:8" ht="12.75">
      <c r="B183" t="s">
        <v>436</v>
      </c>
      <c r="C183" t="s">
        <v>436</v>
      </c>
      <c r="D183">
        <v>10000</v>
      </c>
      <c r="E183" s="178" t="s">
        <v>517</v>
      </c>
      <c r="G183" t="s">
        <v>436</v>
      </c>
      <c r="H183" t="e">
        <f t="shared" si="2"/>
        <v>#VALUE!</v>
      </c>
    </row>
    <row r="184" spans="2:8" ht="12.75">
      <c r="B184" t="s">
        <v>437</v>
      </c>
      <c r="C184" t="s">
        <v>437</v>
      </c>
      <c r="D184">
        <v>10000</v>
      </c>
      <c r="E184" s="178" t="s">
        <v>517</v>
      </c>
      <c r="G184" t="s">
        <v>437</v>
      </c>
      <c r="H184" t="e">
        <f t="shared" si="2"/>
        <v>#VALUE!</v>
      </c>
    </row>
    <row r="185" spans="2:8" ht="12.75">
      <c r="B185" t="s">
        <v>438</v>
      </c>
      <c r="C185" t="s">
        <v>438</v>
      </c>
      <c r="D185">
        <v>10000</v>
      </c>
      <c r="E185" s="178" t="s">
        <v>517</v>
      </c>
      <c r="G185" t="s">
        <v>438</v>
      </c>
      <c r="H185" t="e">
        <f t="shared" si="2"/>
        <v>#VALUE!</v>
      </c>
    </row>
    <row r="186" spans="2:8" ht="12.75">
      <c r="B186" t="s">
        <v>439</v>
      </c>
      <c r="C186" t="s">
        <v>439</v>
      </c>
      <c r="D186">
        <v>10000</v>
      </c>
      <c r="E186" s="178" t="s">
        <v>517</v>
      </c>
      <c r="G186" t="s">
        <v>439</v>
      </c>
      <c r="H186" t="e">
        <f t="shared" si="2"/>
        <v>#VALUE!</v>
      </c>
    </row>
    <row r="187" spans="2:8" ht="12.75">
      <c r="B187" t="s">
        <v>440</v>
      </c>
      <c r="C187" t="s">
        <v>440</v>
      </c>
      <c r="D187">
        <v>10000</v>
      </c>
      <c r="E187" s="178" t="s">
        <v>517</v>
      </c>
      <c r="G187" t="s">
        <v>440</v>
      </c>
      <c r="H187" t="e">
        <f t="shared" si="2"/>
        <v>#VALUE!</v>
      </c>
    </row>
    <row r="188" spans="2:8" ht="12.75">
      <c r="B188" t="s">
        <v>441</v>
      </c>
      <c r="C188" t="s">
        <v>441</v>
      </c>
      <c r="D188">
        <v>10000</v>
      </c>
      <c r="E188" s="178" t="s">
        <v>517</v>
      </c>
      <c r="G188" t="s">
        <v>441</v>
      </c>
      <c r="H188" t="e">
        <f t="shared" si="2"/>
        <v>#VALUE!</v>
      </c>
    </row>
    <row r="189" spans="2:8" ht="12.75">
      <c r="B189" t="s">
        <v>442</v>
      </c>
      <c r="C189" t="s">
        <v>442</v>
      </c>
      <c r="D189">
        <v>10000</v>
      </c>
      <c r="E189" s="178" t="s">
        <v>517</v>
      </c>
      <c r="G189" t="s">
        <v>442</v>
      </c>
      <c r="H189" t="e">
        <f t="shared" si="2"/>
        <v>#VALUE!</v>
      </c>
    </row>
    <row r="190" spans="2:8" ht="12.75">
      <c r="B190" t="s">
        <v>443</v>
      </c>
      <c r="C190" t="s">
        <v>443</v>
      </c>
      <c r="D190">
        <v>10000</v>
      </c>
      <c r="E190" s="178" t="s">
        <v>517</v>
      </c>
      <c r="G190" t="s">
        <v>443</v>
      </c>
      <c r="H190" t="e">
        <f t="shared" si="2"/>
        <v>#VALUE!</v>
      </c>
    </row>
    <row r="191" spans="2:8" ht="12.75">
      <c r="B191" t="s">
        <v>444</v>
      </c>
      <c r="C191" t="s">
        <v>444</v>
      </c>
      <c r="D191">
        <v>10000</v>
      </c>
      <c r="E191" s="178" t="s">
        <v>517</v>
      </c>
      <c r="G191" t="s">
        <v>444</v>
      </c>
      <c r="H191" t="e">
        <f t="shared" si="2"/>
        <v>#VALUE!</v>
      </c>
    </row>
    <row r="192" spans="2:8" ht="12.75">
      <c r="B192" t="s">
        <v>445</v>
      </c>
      <c r="C192" t="s">
        <v>445</v>
      </c>
      <c r="D192">
        <v>10000</v>
      </c>
      <c r="E192" s="178" t="s">
        <v>517</v>
      </c>
      <c r="G192" t="s">
        <v>445</v>
      </c>
      <c r="H192" t="e">
        <f t="shared" si="2"/>
        <v>#VALUE!</v>
      </c>
    </row>
    <row r="193" spans="2:8" ht="12.75">
      <c r="B193" t="s">
        <v>446</v>
      </c>
      <c r="C193" t="s">
        <v>446</v>
      </c>
      <c r="D193">
        <v>10000</v>
      </c>
      <c r="E193" s="178" t="s">
        <v>517</v>
      </c>
      <c r="G193" t="s">
        <v>446</v>
      </c>
      <c r="H193" t="e">
        <f t="shared" si="2"/>
        <v>#VALUE!</v>
      </c>
    </row>
    <row r="194" spans="2:8" ht="12.75">
      <c r="B194" t="s">
        <v>447</v>
      </c>
      <c r="C194" t="s">
        <v>447</v>
      </c>
      <c r="D194">
        <v>10000</v>
      </c>
      <c r="E194" s="178" t="s">
        <v>517</v>
      </c>
      <c r="G194" t="s">
        <v>447</v>
      </c>
      <c r="H194" t="e">
        <f aca="true" t="shared" si="3" ref="H194:H257">SEARCH($J$1,B194,1)</f>
        <v>#VALUE!</v>
      </c>
    </row>
    <row r="195" spans="2:8" ht="12.75">
      <c r="B195" t="s">
        <v>448</v>
      </c>
      <c r="C195" t="s">
        <v>448</v>
      </c>
      <c r="D195">
        <v>10000</v>
      </c>
      <c r="E195" s="178" t="s">
        <v>517</v>
      </c>
      <c r="G195" t="s">
        <v>448</v>
      </c>
      <c r="H195" t="e">
        <f t="shared" si="3"/>
        <v>#VALUE!</v>
      </c>
    </row>
    <row r="196" spans="2:8" ht="12.75">
      <c r="B196" t="s">
        <v>449</v>
      </c>
      <c r="C196" t="s">
        <v>449</v>
      </c>
      <c r="D196">
        <v>10000</v>
      </c>
      <c r="E196" s="178" t="s">
        <v>517</v>
      </c>
      <c r="G196" t="s">
        <v>449</v>
      </c>
      <c r="H196" t="e">
        <f t="shared" si="3"/>
        <v>#VALUE!</v>
      </c>
    </row>
    <row r="197" spans="2:8" ht="12.75">
      <c r="B197" t="s">
        <v>450</v>
      </c>
      <c r="C197" t="s">
        <v>450</v>
      </c>
      <c r="D197">
        <v>10000</v>
      </c>
      <c r="E197" s="178" t="s">
        <v>517</v>
      </c>
      <c r="G197" t="s">
        <v>450</v>
      </c>
      <c r="H197" t="e">
        <f t="shared" si="3"/>
        <v>#VALUE!</v>
      </c>
    </row>
    <row r="198" spans="2:8" ht="12.75">
      <c r="B198" t="s">
        <v>451</v>
      </c>
      <c r="C198" t="s">
        <v>451</v>
      </c>
      <c r="D198">
        <v>10000</v>
      </c>
      <c r="E198" s="178" t="s">
        <v>517</v>
      </c>
      <c r="G198" t="s">
        <v>451</v>
      </c>
      <c r="H198" t="e">
        <f t="shared" si="3"/>
        <v>#VALUE!</v>
      </c>
    </row>
    <row r="199" spans="2:8" ht="12.75">
      <c r="B199" t="s">
        <v>452</v>
      </c>
      <c r="C199" t="s">
        <v>452</v>
      </c>
      <c r="D199">
        <v>10000</v>
      </c>
      <c r="E199" s="178" t="s">
        <v>517</v>
      </c>
      <c r="G199" t="s">
        <v>452</v>
      </c>
      <c r="H199" t="e">
        <f t="shared" si="3"/>
        <v>#VALUE!</v>
      </c>
    </row>
    <row r="200" spans="2:8" ht="12.75">
      <c r="B200" t="s">
        <v>453</v>
      </c>
      <c r="C200" t="s">
        <v>453</v>
      </c>
      <c r="D200">
        <v>10000</v>
      </c>
      <c r="E200" s="178" t="s">
        <v>517</v>
      </c>
      <c r="G200" t="s">
        <v>453</v>
      </c>
      <c r="H200" t="e">
        <f t="shared" si="3"/>
        <v>#VALUE!</v>
      </c>
    </row>
    <row r="201" spans="2:8" ht="12.75">
      <c r="B201" t="s">
        <v>454</v>
      </c>
      <c r="C201" t="s">
        <v>454</v>
      </c>
      <c r="D201">
        <v>10000</v>
      </c>
      <c r="E201" s="178" t="s">
        <v>517</v>
      </c>
      <c r="G201" t="s">
        <v>454</v>
      </c>
      <c r="H201" t="e">
        <f t="shared" si="3"/>
        <v>#VALUE!</v>
      </c>
    </row>
    <row r="202" spans="2:8" ht="12.75">
      <c r="B202" t="s">
        <v>455</v>
      </c>
      <c r="C202" t="s">
        <v>455</v>
      </c>
      <c r="D202">
        <v>10000</v>
      </c>
      <c r="E202" s="178" t="s">
        <v>517</v>
      </c>
      <c r="G202" t="s">
        <v>455</v>
      </c>
      <c r="H202" t="e">
        <f t="shared" si="3"/>
        <v>#VALUE!</v>
      </c>
    </row>
    <row r="203" spans="2:8" ht="12.75">
      <c r="B203" t="s">
        <v>456</v>
      </c>
      <c r="C203" t="s">
        <v>456</v>
      </c>
      <c r="D203">
        <v>10000</v>
      </c>
      <c r="E203" s="178" t="s">
        <v>517</v>
      </c>
      <c r="G203" t="s">
        <v>456</v>
      </c>
      <c r="H203" t="e">
        <f t="shared" si="3"/>
        <v>#VALUE!</v>
      </c>
    </row>
    <row r="204" spans="2:8" ht="12.75">
      <c r="B204" t="s">
        <v>457</v>
      </c>
      <c r="C204" t="s">
        <v>457</v>
      </c>
      <c r="D204">
        <v>10000</v>
      </c>
      <c r="E204" s="178" t="s">
        <v>517</v>
      </c>
      <c r="G204" t="s">
        <v>457</v>
      </c>
      <c r="H204" t="e">
        <f t="shared" si="3"/>
        <v>#VALUE!</v>
      </c>
    </row>
    <row r="205" spans="2:8" ht="12.75">
      <c r="B205" t="s">
        <v>458</v>
      </c>
      <c r="C205" t="s">
        <v>458</v>
      </c>
      <c r="D205">
        <v>10000</v>
      </c>
      <c r="E205" s="178" t="s">
        <v>517</v>
      </c>
      <c r="G205" t="s">
        <v>458</v>
      </c>
      <c r="H205" t="e">
        <f t="shared" si="3"/>
        <v>#VALUE!</v>
      </c>
    </row>
    <row r="206" spans="2:8" ht="12.75">
      <c r="B206" t="s">
        <v>459</v>
      </c>
      <c r="C206" t="s">
        <v>459</v>
      </c>
      <c r="D206">
        <v>10000</v>
      </c>
      <c r="E206" s="178" t="s">
        <v>517</v>
      </c>
      <c r="G206" t="s">
        <v>459</v>
      </c>
      <c r="H206" t="e">
        <f t="shared" si="3"/>
        <v>#VALUE!</v>
      </c>
    </row>
    <row r="207" spans="2:8" ht="12.75">
      <c r="B207" t="s">
        <v>460</v>
      </c>
      <c r="C207" t="s">
        <v>460</v>
      </c>
      <c r="D207">
        <v>10000</v>
      </c>
      <c r="E207" s="178" t="s">
        <v>517</v>
      </c>
      <c r="G207" t="s">
        <v>460</v>
      </c>
      <c r="H207" t="e">
        <f t="shared" si="3"/>
        <v>#VALUE!</v>
      </c>
    </row>
    <row r="208" spans="2:8" ht="12.75">
      <c r="B208" t="s">
        <v>461</v>
      </c>
      <c r="C208" t="s">
        <v>461</v>
      </c>
      <c r="D208">
        <v>10000</v>
      </c>
      <c r="E208" s="178" t="s">
        <v>517</v>
      </c>
      <c r="G208" t="s">
        <v>461</v>
      </c>
      <c r="H208" t="e">
        <f t="shared" si="3"/>
        <v>#VALUE!</v>
      </c>
    </row>
    <row r="209" spans="2:8" ht="12.75">
      <c r="B209" t="s">
        <v>462</v>
      </c>
      <c r="C209" t="s">
        <v>462</v>
      </c>
      <c r="D209">
        <v>10000</v>
      </c>
      <c r="E209" s="178" t="s">
        <v>517</v>
      </c>
      <c r="G209" t="s">
        <v>462</v>
      </c>
      <c r="H209" t="e">
        <f t="shared" si="3"/>
        <v>#VALUE!</v>
      </c>
    </row>
    <row r="210" spans="2:8" ht="12.75">
      <c r="B210" t="s">
        <v>463</v>
      </c>
      <c r="C210" t="s">
        <v>463</v>
      </c>
      <c r="D210">
        <v>10000</v>
      </c>
      <c r="E210" s="178" t="s">
        <v>517</v>
      </c>
      <c r="G210" t="s">
        <v>463</v>
      </c>
      <c r="H210" t="e">
        <f t="shared" si="3"/>
        <v>#VALUE!</v>
      </c>
    </row>
    <row r="211" spans="2:8" ht="12.75">
      <c r="B211" t="s">
        <v>464</v>
      </c>
      <c r="C211" t="s">
        <v>464</v>
      </c>
      <c r="D211">
        <v>10000</v>
      </c>
      <c r="E211" s="178" t="s">
        <v>517</v>
      </c>
      <c r="G211" t="s">
        <v>464</v>
      </c>
      <c r="H211" t="e">
        <f t="shared" si="3"/>
        <v>#VALUE!</v>
      </c>
    </row>
    <row r="212" spans="2:8" ht="12.75">
      <c r="B212" t="s">
        <v>465</v>
      </c>
      <c r="C212" t="s">
        <v>465</v>
      </c>
      <c r="D212">
        <v>10000</v>
      </c>
      <c r="E212" s="178" t="s">
        <v>517</v>
      </c>
      <c r="G212" t="s">
        <v>465</v>
      </c>
      <c r="H212" t="e">
        <f t="shared" si="3"/>
        <v>#VALUE!</v>
      </c>
    </row>
    <row r="213" spans="2:8" ht="12.75">
      <c r="B213" t="s">
        <v>466</v>
      </c>
      <c r="C213" t="s">
        <v>466</v>
      </c>
      <c r="D213">
        <v>10000</v>
      </c>
      <c r="E213" s="178" t="s">
        <v>517</v>
      </c>
      <c r="G213" t="s">
        <v>466</v>
      </c>
      <c r="H213" t="e">
        <f t="shared" si="3"/>
        <v>#VALUE!</v>
      </c>
    </row>
    <row r="214" spans="2:8" ht="12.75">
      <c r="B214" t="s">
        <v>467</v>
      </c>
      <c r="C214" t="s">
        <v>467</v>
      </c>
      <c r="D214">
        <v>10000</v>
      </c>
      <c r="E214" s="178" t="s">
        <v>517</v>
      </c>
      <c r="G214" t="s">
        <v>467</v>
      </c>
      <c r="H214" t="e">
        <f t="shared" si="3"/>
        <v>#VALUE!</v>
      </c>
    </row>
    <row r="215" spans="2:8" ht="12.75">
      <c r="B215" t="s">
        <v>468</v>
      </c>
      <c r="C215" t="s">
        <v>468</v>
      </c>
      <c r="D215">
        <v>10000</v>
      </c>
      <c r="E215" s="178" t="s">
        <v>517</v>
      </c>
      <c r="G215" t="s">
        <v>468</v>
      </c>
      <c r="H215" t="e">
        <f t="shared" si="3"/>
        <v>#VALUE!</v>
      </c>
    </row>
    <row r="216" spans="2:8" ht="12.75">
      <c r="B216" t="s">
        <v>469</v>
      </c>
      <c r="C216" t="s">
        <v>469</v>
      </c>
      <c r="D216">
        <v>10000</v>
      </c>
      <c r="E216" s="178" t="s">
        <v>517</v>
      </c>
      <c r="G216" t="s">
        <v>469</v>
      </c>
      <c r="H216" t="e">
        <f t="shared" si="3"/>
        <v>#VALUE!</v>
      </c>
    </row>
    <row r="217" spans="2:8" ht="12.75">
      <c r="B217" t="s">
        <v>470</v>
      </c>
      <c r="C217" t="s">
        <v>470</v>
      </c>
      <c r="D217">
        <v>10000</v>
      </c>
      <c r="E217" s="178" t="s">
        <v>517</v>
      </c>
      <c r="G217" t="s">
        <v>470</v>
      </c>
      <c r="H217" t="e">
        <f t="shared" si="3"/>
        <v>#VALUE!</v>
      </c>
    </row>
    <row r="218" spans="2:8" ht="12.75">
      <c r="B218" t="s">
        <v>471</v>
      </c>
      <c r="C218" t="s">
        <v>471</v>
      </c>
      <c r="D218">
        <v>10000</v>
      </c>
      <c r="E218" s="178" t="s">
        <v>517</v>
      </c>
      <c r="G218" t="s">
        <v>471</v>
      </c>
      <c r="H218" t="e">
        <f t="shared" si="3"/>
        <v>#VALUE!</v>
      </c>
    </row>
    <row r="219" spans="2:8" ht="12.75">
      <c r="B219" t="s">
        <v>472</v>
      </c>
      <c r="C219" t="s">
        <v>472</v>
      </c>
      <c r="D219">
        <v>10000</v>
      </c>
      <c r="E219" s="178" t="s">
        <v>517</v>
      </c>
      <c r="G219" t="s">
        <v>472</v>
      </c>
      <c r="H219" t="e">
        <f t="shared" si="3"/>
        <v>#VALUE!</v>
      </c>
    </row>
    <row r="220" spans="2:8" ht="12.75">
      <c r="B220" t="s">
        <v>473</v>
      </c>
      <c r="C220" t="s">
        <v>473</v>
      </c>
      <c r="D220">
        <v>10000</v>
      </c>
      <c r="E220" s="178" t="s">
        <v>517</v>
      </c>
      <c r="G220" t="s">
        <v>473</v>
      </c>
      <c r="H220" t="e">
        <f t="shared" si="3"/>
        <v>#VALUE!</v>
      </c>
    </row>
    <row r="221" spans="2:8" ht="12.75">
      <c r="B221" t="s">
        <v>474</v>
      </c>
      <c r="C221" t="s">
        <v>474</v>
      </c>
      <c r="D221">
        <v>10000</v>
      </c>
      <c r="E221" s="178" t="s">
        <v>517</v>
      </c>
      <c r="G221" t="s">
        <v>474</v>
      </c>
      <c r="H221" t="e">
        <f t="shared" si="3"/>
        <v>#VALUE!</v>
      </c>
    </row>
    <row r="222" spans="2:8" ht="12.75">
      <c r="B222" t="s">
        <v>475</v>
      </c>
      <c r="C222" t="s">
        <v>475</v>
      </c>
      <c r="D222">
        <v>10000</v>
      </c>
      <c r="E222" s="178" t="s">
        <v>517</v>
      </c>
      <c r="G222" t="s">
        <v>475</v>
      </c>
      <c r="H222" t="e">
        <f t="shared" si="3"/>
        <v>#VALUE!</v>
      </c>
    </row>
    <row r="223" spans="2:8" ht="12.75">
      <c r="B223" t="s">
        <v>476</v>
      </c>
      <c r="C223" t="s">
        <v>476</v>
      </c>
      <c r="D223">
        <v>10000</v>
      </c>
      <c r="E223" s="178" t="s">
        <v>517</v>
      </c>
      <c r="G223" t="s">
        <v>476</v>
      </c>
      <c r="H223" t="e">
        <f t="shared" si="3"/>
        <v>#VALUE!</v>
      </c>
    </row>
    <row r="224" spans="2:8" ht="12.75">
      <c r="B224" t="s">
        <v>477</v>
      </c>
      <c r="C224" t="s">
        <v>477</v>
      </c>
      <c r="D224">
        <v>10000</v>
      </c>
      <c r="E224" s="178" t="s">
        <v>517</v>
      </c>
      <c r="G224" t="s">
        <v>477</v>
      </c>
      <c r="H224" t="e">
        <f t="shared" si="3"/>
        <v>#VALUE!</v>
      </c>
    </row>
    <row r="225" spans="2:8" ht="12.75">
      <c r="B225" t="s">
        <v>478</v>
      </c>
      <c r="C225" t="s">
        <v>478</v>
      </c>
      <c r="D225">
        <v>10000</v>
      </c>
      <c r="E225" s="178" t="s">
        <v>517</v>
      </c>
      <c r="G225" t="s">
        <v>478</v>
      </c>
      <c r="H225" t="e">
        <f t="shared" si="3"/>
        <v>#VALUE!</v>
      </c>
    </row>
    <row r="226" spans="2:8" ht="12.75">
      <c r="B226" t="s">
        <v>479</v>
      </c>
      <c r="C226" t="s">
        <v>479</v>
      </c>
      <c r="D226">
        <v>10000</v>
      </c>
      <c r="E226" s="178" t="s">
        <v>517</v>
      </c>
      <c r="G226" t="s">
        <v>479</v>
      </c>
      <c r="H226" t="e">
        <f t="shared" si="3"/>
        <v>#VALUE!</v>
      </c>
    </row>
    <row r="227" spans="2:8" ht="12.75">
      <c r="B227" t="s">
        <v>480</v>
      </c>
      <c r="C227" t="s">
        <v>480</v>
      </c>
      <c r="D227">
        <v>10000</v>
      </c>
      <c r="E227" s="178" t="s">
        <v>517</v>
      </c>
      <c r="G227" t="s">
        <v>480</v>
      </c>
      <c r="H227" t="e">
        <f t="shared" si="3"/>
        <v>#VALUE!</v>
      </c>
    </row>
    <row r="228" spans="2:8" ht="12.75">
      <c r="B228" t="s">
        <v>481</v>
      </c>
      <c r="C228" t="s">
        <v>481</v>
      </c>
      <c r="D228">
        <v>10000</v>
      </c>
      <c r="E228" s="178" t="s">
        <v>517</v>
      </c>
      <c r="G228" t="s">
        <v>481</v>
      </c>
      <c r="H228" t="e">
        <f t="shared" si="3"/>
        <v>#VALUE!</v>
      </c>
    </row>
    <row r="229" spans="2:8" ht="12.75">
      <c r="B229" t="s">
        <v>482</v>
      </c>
      <c r="C229" t="s">
        <v>482</v>
      </c>
      <c r="D229">
        <v>10000</v>
      </c>
      <c r="E229" s="178" t="s">
        <v>517</v>
      </c>
      <c r="G229" t="s">
        <v>482</v>
      </c>
      <c r="H229" t="e">
        <f t="shared" si="3"/>
        <v>#VALUE!</v>
      </c>
    </row>
    <row r="230" spans="2:8" ht="12.75">
      <c r="B230" t="s">
        <v>483</v>
      </c>
      <c r="C230" t="s">
        <v>483</v>
      </c>
      <c r="D230">
        <v>10000</v>
      </c>
      <c r="E230" s="178" t="s">
        <v>517</v>
      </c>
      <c r="G230" t="s">
        <v>483</v>
      </c>
      <c r="H230" t="e">
        <f t="shared" si="3"/>
        <v>#VALUE!</v>
      </c>
    </row>
    <row r="231" spans="2:8" ht="12.75">
      <c r="B231" t="s">
        <v>484</v>
      </c>
      <c r="C231" t="s">
        <v>484</v>
      </c>
      <c r="D231">
        <v>10000</v>
      </c>
      <c r="E231" s="178" t="s">
        <v>517</v>
      </c>
      <c r="G231" t="s">
        <v>484</v>
      </c>
      <c r="H231" t="e">
        <f t="shared" si="3"/>
        <v>#VALUE!</v>
      </c>
    </row>
    <row r="232" spans="2:8" ht="12.75">
      <c r="B232" t="s">
        <v>485</v>
      </c>
      <c r="C232" t="s">
        <v>485</v>
      </c>
      <c r="D232">
        <v>10000</v>
      </c>
      <c r="E232" s="178" t="s">
        <v>517</v>
      </c>
      <c r="G232" t="s">
        <v>485</v>
      </c>
      <c r="H232" t="e">
        <f t="shared" si="3"/>
        <v>#VALUE!</v>
      </c>
    </row>
    <row r="233" spans="2:8" ht="12.75">
      <c r="B233" t="s">
        <v>486</v>
      </c>
      <c r="C233" t="s">
        <v>486</v>
      </c>
      <c r="D233">
        <v>10000</v>
      </c>
      <c r="E233" s="178" t="s">
        <v>517</v>
      </c>
      <c r="G233" t="s">
        <v>486</v>
      </c>
      <c r="H233" t="e">
        <f t="shared" si="3"/>
        <v>#VALUE!</v>
      </c>
    </row>
    <row r="234" spans="2:8" ht="12.75">
      <c r="B234" t="s">
        <v>487</v>
      </c>
      <c r="C234" t="s">
        <v>487</v>
      </c>
      <c r="D234">
        <v>10000</v>
      </c>
      <c r="E234" s="178" t="s">
        <v>517</v>
      </c>
      <c r="G234" t="s">
        <v>487</v>
      </c>
      <c r="H234" t="e">
        <f t="shared" si="3"/>
        <v>#VALUE!</v>
      </c>
    </row>
    <row r="235" spans="2:8" ht="12.75">
      <c r="B235" t="s">
        <v>488</v>
      </c>
      <c r="C235" t="s">
        <v>488</v>
      </c>
      <c r="D235">
        <v>10000</v>
      </c>
      <c r="E235" s="178" t="s">
        <v>517</v>
      </c>
      <c r="G235" t="s">
        <v>488</v>
      </c>
      <c r="H235" t="e">
        <f t="shared" si="3"/>
        <v>#VALUE!</v>
      </c>
    </row>
    <row r="236" spans="2:8" ht="12.75">
      <c r="B236" t="s">
        <v>489</v>
      </c>
      <c r="C236" t="s">
        <v>489</v>
      </c>
      <c r="D236">
        <v>10000</v>
      </c>
      <c r="E236" s="178" t="s">
        <v>517</v>
      </c>
      <c r="G236" t="s">
        <v>489</v>
      </c>
      <c r="H236" t="e">
        <f t="shared" si="3"/>
        <v>#VALUE!</v>
      </c>
    </row>
    <row r="237" spans="2:8" ht="12.75">
      <c r="B237" t="s">
        <v>490</v>
      </c>
      <c r="C237" t="s">
        <v>490</v>
      </c>
      <c r="D237">
        <v>10000</v>
      </c>
      <c r="E237" s="178" t="s">
        <v>517</v>
      </c>
      <c r="G237" t="s">
        <v>490</v>
      </c>
      <c r="H237" t="e">
        <f t="shared" si="3"/>
        <v>#VALUE!</v>
      </c>
    </row>
    <row r="238" spans="2:8" ht="12.75">
      <c r="B238" t="s">
        <v>491</v>
      </c>
      <c r="C238" t="s">
        <v>491</v>
      </c>
      <c r="D238">
        <v>10000</v>
      </c>
      <c r="E238" s="178" t="s">
        <v>517</v>
      </c>
      <c r="G238" t="s">
        <v>491</v>
      </c>
      <c r="H238" t="e">
        <f t="shared" si="3"/>
        <v>#VALUE!</v>
      </c>
    </row>
    <row r="239" spans="2:8" ht="12.75">
      <c r="B239" t="s">
        <v>492</v>
      </c>
      <c r="C239" t="s">
        <v>492</v>
      </c>
      <c r="D239">
        <v>10000</v>
      </c>
      <c r="E239" s="178" t="s">
        <v>517</v>
      </c>
      <c r="G239" t="s">
        <v>492</v>
      </c>
      <c r="H239" t="e">
        <f t="shared" si="3"/>
        <v>#VALUE!</v>
      </c>
    </row>
    <row r="240" spans="2:8" ht="12.75">
      <c r="B240" t="s">
        <v>493</v>
      </c>
      <c r="C240" t="s">
        <v>493</v>
      </c>
      <c r="D240">
        <v>10000</v>
      </c>
      <c r="E240" s="178" t="s">
        <v>517</v>
      </c>
      <c r="G240" t="s">
        <v>493</v>
      </c>
      <c r="H240" t="e">
        <f t="shared" si="3"/>
        <v>#VALUE!</v>
      </c>
    </row>
    <row r="241" spans="2:8" ht="12.75">
      <c r="B241" t="s">
        <v>494</v>
      </c>
      <c r="C241" t="s">
        <v>494</v>
      </c>
      <c r="D241">
        <v>10000</v>
      </c>
      <c r="E241" s="178" t="s">
        <v>517</v>
      </c>
      <c r="G241" t="s">
        <v>494</v>
      </c>
      <c r="H241" t="e">
        <f t="shared" si="3"/>
        <v>#VALUE!</v>
      </c>
    </row>
    <row r="242" spans="2:8" ht="12.75">
      <c r="B242" t="s">
        <v>495</v>
      </c>
      <c r="C242" t="s">
        <v>495</v>
      </c>
      <c r="D242">
        <v>10000</v>
      </c>
      <c r="E242" s="178" t="s">
        <v>517</v>
      </c>
      <c r="G242" t="s">
        <v>495</v>
      </c>
      <c r="H242" t="e">
        <f t="shared" si="3"/>
        <v>#VALUE!</v>
      </c>
    </row>
    <row r="243" spans="2:8" ht="12.75">
      <c r="B243" t="s">
        <v>496</v>
      </c>
      <c r="C243" t="s">
        <v>496</v>
      </c>
      <c r="D243">
        <v>10000</v>
      </c>
      <c r="E243" s="178" t="s">
        <v>517</v>
      </c>
      <c r="G243" t="s">
        <v>496</v>
      </c>
      <c r="H243" t="e">
        <f t="shared" si="3"/>
        <v>#VALUE!</v>
      </c>
    </row>
    <row r="244" spans="2:8" ht="12.75">
      <c r="B244" t="s">
        <v>497</v>
      </c>
      <c r="C244" t="s">
        <v>497</v>
      </c>
      <c r="D244">
        <v>10000</v>
      </c>
      <c r="E244" s="178" t="s">
        <v>517</v>
      </c>
      <c r="G244" t="s">
        <v>497</v>
      </c>
      <c r="H244" t="e">
        <f t="shared" si="3"/>
        <v>#VALUE!</v>
      </c>
    </row>
    <row r="245" spans="2:8" ht="12.75">
      <c r="B245" t="s">
        <v>498</v>
      </c>
      <c r="C245" t="s">
        <v>498</v>
      </c>
      <c r="D245">
        <v>10000</v>
      </c>
      <c r="E245" s="178" t="s">
        <v>517</v>
      </c>
      <c r="G245" t="s">
        <v>498</v>
      </c>
      <c r="H245" t="e">
        <f t="shared" si="3"/>
        <v>#VALUE!</v>
      </c>
    </row>
    <row r="246" spans="2:8" ht="12.75">
      <c r="B246" t="s">
        <v>499</v>
      </c>
      <c r="C246" t="s">
        <v>499</v>
      </c>
      <c r="D246">
        <v>10000</v>
      </c>
      <c r="E246" s="178" t="s">
        <v>517</v>
      </c>
      <c r="G246" t="s">
        <v>499</v>
      </c>
      <c r="H246" t="e">
        <f t="shared" si="3"/>
        <v>#VALUE!</v>
      </c>
    </row>
    <row r="247" spans="2:8" ht="12.75">
      <c r="B247" t="s">
        <v>500</v>
      </c>
      <c r="C247" t="s">
        <v>500</v>
      </c>
      <c r="D247">
        <v>10000</v>
      </c>
      <c r="E247" s="178" t="s">
        <v>517</v>
      </c>
      <c r="G247" t="s">
        <v>500</v>
      </c>
      <c r="H247" t="e">
        <f t="shared" si="3"/>
        <v>#VALUE!</v>
      </c>
    </row>
    <row r="248" spans="2:8" ht="12.75">
      <c r="B248" t="s">
        <v>501</v>
      </c>
      <c r="C248" t="s">
        <v>501</v>
      </c>
      <c r="D248">
        <v>10000</v>
      </c>
      <c r="E248" s="178" t="s">
        <v>517</v>
      </c>
      <c r="G248" t="s">
        <v>501</v>
      </c>
      <c r="H248" t="e">
        <f t="shared" si="3"/>
        <v>#VALUE!</v>
      </c>
    </row>
    <row r="249" spans="2:8" ht="12.75">
      <c r="B249" t="s">
        <v>502</v>
      </c>
      <c r="C249" t="s">
        <v>502</v>
      </c>
      <c r="D249">
        <v>10000</v>
      </c>
      <c r="E249" s="178" t="s">
        <v>517</v>
      </c>
      <c r="G249" t="s">
        <v>502</v>
      </c>
      <c r="H249" t="e">
        <f t="shared" si="3"/>
        <v>#VALUE!</v>
      </c>
    </row>
    <row r="250" spans="2:8" ht="12.75">
      <c r="B250" t="s">
        <v>503</v>
      </c>
      <c r="C250" t="s">
        <v>503</v>
      </c>
      <c r="D250">
        <v>10000</v>
      </c>
      <c r="E250" s="178" t="s">
        <v>517</v>
      </c>
      <c r="G250" t="s">
        <v>503</v>
      </c>
      <c r="H250" t="e">
        <f t="shared" si="3"/>
        <v>#VALUE!</v>
      </c>
    </row>
    <row r="251" spans="2:8" ht="12.75">
      <c r="B251" t="s">
        <v>504</v>
      </c>
      <c r="C251" t="s">
        <v>504</v>
      </c>
      <c r="D251">
        <v>10000</v>
      </c>
      <c r="E251" s="178" t="s">
        <v>517</v>
      </c>
      <c r="G251" t="s">
        <v>504</v>
      </c>
      <c r="H251" t="e">
        <f t="shared" si="3"/>
        <v>#VALUE!</v>
      </c>
    </row>
    <row r="252" spans="2:8" ht="12.75">
      <c r="B252" t="s">
        <v>505</v>
      </c>
      <c r="C252" t="s">
        <v>505</v>
      </c>
      <c r="D252">
        <v>10000</v>
      </c>
      <c r="E252" s="178" t="s">
        <v>517</v>
      </c>
      <c r="G252" t="s">
        <v>505</v>
      </c>
      <c r="H252" t="e">
        <f t="shared" si="3"/>
        <v>#VALUE!</v>
      </c>
    </row>
    <row r="253" spans="2:8" ht="12.75">
      <c r="B253" t="s">
        <v>506</v>
      </c>
      <c r="C253" t="s">
        <v>506</v>
      </c>
      <c r="D253">
        <v>10000</v>
      </c>
      <c r="E253" s="178" t="s">
        <v>517</v>
      </c>
      <c r="G253" t="s">
        <v>506</v>
      </c>
      <c r="H253" t="e">
        <f t="shared" si="3"/>
        <v>#VALUE!</v>
      </c>
    </row>
    <row r="254" spans="2:8" ht="12.75">
      <c r="B254" t="s">
        <v>507</v>
      </c>
      <c r="C254" t="s">
        <v>507</v>
      </c>
      <c r="D254">
        <v>10000</v>
      </c>
      <c r="E254" s="178" t="s">
        <v>517</v>
      </c>
      <c r="G254" t="s">
        <v>507</v>
      </c>
      <c r="H254" t="e">
        <f t="shared" si="3"/>
        <v>#VALUE!</v>
      </c>
    </row>
    <row r="255" spans="2:8" ht="12.75">
      <c r="B255" t="s">
        <v>508</v>
      </c>
      <c r="C255" t="s">
        <v>508</v>
      </c>
      <c r="D255">
        <v>10000</v>
      </c>
      <c r="E255" s="178" t="s">
        <v>517</v>
      </c>
      <c r="G255" t="s">
        <v>508</v>
      </c>
      <c r="H255" t="e">
        <f t="shared" si="3"/>
        <v>#VALUE!</v>
      </c>
    </row>
    <row r="256" spans="2:8" ht="12.75">
      <c r="B256" t="s">
        <v>509</v>
      </c>
      <c r="C256" t="s">
        <v>509</v>
      </c>
      <c r="D256">
        <v>10000</v>
      </c>
      <c r="E256" s="178" t="s">
        <v>517</v>
      </c>
      <c r="G256" t="s">
        <v>509</v>
      </c>
      <c r="H256" t="e">
        <f t="shared" si="3"/>
        <v>#VALUE!</v>
      </c>
    </row>
    <row r="257" spans="2:8" ht="12.75">
      <c r="B257" t="s">
        <v>510</v>
      </c>
      <c r="C257" t="s">
        <v>510</v>
      </c>
      <c r="D257">
        <v>10000</v>
      </c>
      <c r="E257" s="178" t="s">
        <v>517</v>
      </c>
      <c r="G257" t="s">
        <v>510</v>
      </c>
      <c r="H257" t="e">
        <f t="shared" si="3"/>
        <v>#VALUE!</v>
      </c>
    </row>
    <row r="258" spans="2:8" ht="12.75">
      <c r="B258" t="s">
        <v>511</v>
      </c>
      <c r="C258" t="s">
        <v>511</v>
      </c>
      <c r="D258">
        <v>10000</v>
      </c>
      <c r="E258" s="178" t="s">
        <v>517</v>
      </c>
      <c r="G258" t="s">
        <v>511</v>
      </c>
      <c r="H258" t="e">
        <f aca="true" t="shared" si="4" ref="H258:H263">SEARCH($J$1,B258,1)</f>
        <v>#VALUE!</v>
      </c>
    </row>
    <row r="259" spans="2:8" ht="12.75">
      <c r="B259" t="s">
        <v>512</v>
      </c>
      <c r="C259" t="s">
        <v>512</v>
      </c>
      <c r="D259">
        <v>10000</v>
      </c>
      <c r="E259" s="178" t="s">
        <v>517</v>
      </c>
      <c r="G259" t="s">
        <v>512</v>
      </c>
      <c r="H259" t="e">
        <f t="shared" si="4"/>
        <v>#VALUE!</v>
      </c>
    </row>
    <row r="260" spans="2:8" ht="12.75">
      <c r="B260" t="s">
        <v>513</v>
      </c>
      <c r="C260" t="s">
        <v>513</v>
      </c>
      <c r="D260">
        <v>10000</v>
      </c>
      <c r="E260" s="178" t="s">
        <v>517</v>
      </c>
      <c r="G260" t="s">
        <v>513</v>
      </c>
      <c r="H260" t="e">
        <f t="shared" si="4"/>
        <v>#VALUE!</v>
      </c>
    </row>
    <row r="261" spans="2:8" ht="12.75">
      <c r="B261" t="s">
        <v>514</v>
      </c>
      <c r="C261" t="s">
        <v>514</v>
      </c>
      <c r="D261">
        <v>10000</v>
      </c>
      <c r="E261" s="178" t="s">
        <v>517</v>
      </c>
      <c r="G261" t="s">
        <v>514</v>
      </c>
      <c r="H261" t="e">
        <f t="shared" si="4"/>
        <v>#VALUE!</v>
      </c>
    </row>
    <row r="262" spans="2:8" ht="12.75">
      <c r="B262" t="s">
        <v>515</v>
      </c>
      <c r="C262" t="s">
        <v>515</v>
      </c>
      <c r="D262">
        <v>10000</v>
      </c>
      <c r="E262" s="178" t="s">
        <v>517</v>
      </c>
      <c r="G262" t="s">
        <v>515</v>
      </c>
      <c r="H262" t="e">
        <f t="shared" si="4"/>
        <v>#VALUE!</v>
      </c>
    </row>
    <row r="263" spans="2:8" ht="12.75">
      <c r="B263" t="s">
        <v>516</v>
      </c>
      <c r="C263" t="s">
        <v>516</v>
      </c>
      <c r="D263">
        <v>10000</v>
      </c>
      <c r="E263" s="178" t="s">
        <v>517</v>
      </c>
      <c r="G263" t="s">
        <v>516</v>
      </c>
      <c r="H263" t="e">
        <f t="shared" si="4"/>
        <v>#VALUE!</v>
      </c>
    </row>
  </sheetData>
  <sheetProtection sheet="1" objects="1" scenarios="1"/>
  <mergeCells count="1">
    <mergeCell ref="U15:V15"/>
  </mergeCells>
  <dataValidations count="1">
    <dataValidation allowBlank="1" showInputMessage="1" showErrorMessage="1" promptTitle="Oficina de Presupuesto" prompt="Digite el texto (concepto) a buscar utilizando una palabra o parte de esta. Y PULSE ENTER ... LUEGO SELECCIONE BUSCAR." sqref="T13"/>
  </dataValidation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V1008"/>
  <sheetViews>
    <sheetView showGridLines="0" showRowColHeaders="0" showZeros="0" zoomScalePageLayoutView="0" workbookViewId="0" topLeftCell="AC1">
      <selection activeCell="AE49" sqref="AE49"/>
    </sheetView>
  </sheetViews>
  <sheetFormatPr defaultColWidth="11.421875" defaultRowHeight="12.75"/>
  <cols>
    <col min="1" max="1" width="17.00390625" style="54" hidden="1" customWidth="1"/>
    <col min="2" max="19" width="11.421875" style="54" hidden="1" customWidth="1"/>
    <col min="20" max="20" width="13.421875" style="54" hidden="1" customWidth="1"/>
    <col min="21" max="24" width="11.421875" style="54" hidden="1" customWidth="1"/>
    <col min="25" max="28" width="0" style="54" hidden="1" customWidth="1"/>
    <col min="29" max="16384" width="11.421875" style="54" customWidth="1"/>
  </cols>
  <sheetData>
    <row r="1" spans="1:19" ht="13.5" thickBot="1">
      <c r="A1" s="113"/>
      <c r="B1" s="114"/>
      <c r="C1" s="114"/>
      <c r="D1" s="115"/>
      <c r="E1" s="116"/>
      <c r="F1" s="116"/>
      <c r="G1" s="116"/>
      <c r="H1" s="117" t="str">
        <f>CONCATENATE(H3,H10," ",I3," ",J3,J10," ",K3,K10,L3,L10," ",M3,M10,N3,N10,O3," ",Captura!P8,Q3,Q10)</f>
        <v>            DIEZ MIL        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22" ht="13.5" thickBot="1">
      <c r="A2" s="120"/>
      <c r="B2" s="114"/>
      <c r="C2" s="114"/>
      <c r="D2" s="121"/>
      <c r="E2" s="116"/>
      <c r="F2" s="116"/>
      <c r="G2" s="116"/>
      <c r="H2" s="117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U2" s="122" t="s">
        <v>72</v>
      </c>
      <c r="V2" s="123" t="s">
        <v>73</v>
      </c>
    </row>
    <row r="3" spans="1:22" ht="12.75">
      <c r="A3" s="113"/>
      <c r="B3" s="114"/>
      <c r="C3" s="114"/>
      <c r="D3" s="124"/>
      <c r="E3" s="116"/>
      <c r="F3" s="116"/>
      <c r="G3" s="116"/>
      <c r="H3" s="117" t="str">
        <f>IF(H8=0," ",VLOOKUP(H8,Numeracion,2))</f>
        <v> </v>
      </c>
      <c r="I3" s="118" t="str">
        <f>IF(I8=0," ",CONCATENATE(VLOOKUP(I8,Numeracion,2)," MIL"))</f>
        <v> </v>
      </c>
      <c r="J3" s="118" t="str">
        <f>IF(J8=0," ",VLOOKUP(J8,Numeracion,2))</f>
        <v> </v>
      </c>
      <c r="K3" s="118" t="str">
        <f>IF(K8=0," ",VLOOKUP(K8,Numeracion,2))</f>
        <v> </v>
      </c>
      <c r="L3" s="118" t="str">
        <f>IF(L8=0," ",VLOOKUP(L8,Numeracion,2))</f>
        <v> </v>
      </c>
      <c r="M3" s="118" t="str">
        <f>IF(M8=0," ",VLOOKUP(M8,Numeracion,2))</f>
        <v>DIEZ</v>
      </c>
      <c r="N3" s="118" t="str">
        <f>IF(N8=0,"  ",VLOOKUP(N8,Numeracion,2))</f>
        <v>  </v>
      </c>
      <c r="O3" s="118" t="str">
        <f>IF(O8=0," ",CONCATENATE(VLOOKUP(O8,Numeracion,2),O10))</f>
        <v> </v>
      </c>
      <c r="P3" s="118"/>
      <c r="Q3" s="118" t="str">
        <f>IF(Q8=0,"  ",CONCATENATE(" CON ",VLOOKUP(Q8,Numeracion,2)))</f>
        <v>  </v>
      </c>
      <c r="R3" s="118"/>
      <c r="S3" s="119"/>
      <c r="U3" s="125">
        <v>1</v>
      </c>
      <c r="V3" s="126" t="s">
        <v>74</v>
      </c>
    </row>
    <row r="4" spans="1:22" ht="12.75">
      <c r="A4" s="127"/>
      <c r="B4" s="114"/>
      <c r="C4" s="114"/>
      <c r="D4" s="128"/>
      <c r="E4" s="116"/>
      <c r="F4" s="116"/>
      <c r="G4" s="116"/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9"/>
      <c r="U4" s="125">
        <v>2</v>
      </c>
      <c r="V4" s="126" t="s">
        <v>75</v>
      </c>
    </row>
    <row r="5" spans="1:22" ht="12.75">
      <c r="A5" s="113"/>
      <c r="B5" s="114"/>
      <c r="C5" s="114"/>
      <c r="D5" s="128"/>
      <c r="E5" s="116"/>
      <c r="F5" s="116"/>
      <c r="G5" s="116"/>
      <c r="H5" s="129" t="s">
        <v>76</v>
      </c>
      <c r="I5" s="130" t="s">
        <v>77</v>
      </c>
      <c r="J5" s="130" t="s">
        <v>78</v>
      </c>
      <c r="K5" s="130" t="s">
        <v>192</v>
      </c>
      <c r="L5" s="130" t="s">
        <v>194</v>
      </c>
      <c r="M5" s="130" t="s">
        <v>193</v>
      </c>
      <c r="N5" s="130" t="s">
        <v>79</v>
      </c>
      <c r="O5" s="130" t="s">
        <v>191</v>
      </c>
      <c r="P5" s="130" t="s">
        <v>195</v>
      </c>
      <c r="Q5" s="130" t="s">
        <v>196</v>
      </c>
      <c r="R5" s="130" t="s">
        <v>197</v>
      </c>
      <c r="S5" s="131"/>
      <c r="U5" s="125">
        <v>3</v>
      </c>
      <c r="V5" s="126" t="s">
        <v>80</v>
      </c>
    </row>
    <row r="6" spans="1:22" ht="12.75">
      <c r="A6" s="114"/>
      <c r="B6" s="114"/>
      <c r="C6" s="114"/>
      <c r="D6" s="128"/>
      <c r="E6" s="116"/>
      <c r="F6" s="116"/>
      <c r="G6" s="116"/>
      <c r="H6" s="132"/>
      <c r="I6" s="133"/>
      <c r="J6" s="118"/>
      <c r="K6" s="118"/>
      <c r="L6" s="118"/>
      <c r="M6" s="118"/>
      <c r="N6" s="118"/>
      <c r="O6" s="118"/>
      <c r="P6" s="118"/>
      <c r="Q6" s="118"/>
      <c r="R6" s="118"/>
      <c r="S6" s="119"/>
      <c r="U6" s="125">
        <v>4</v>
      </c>
      <c r="V6" s="126" t="s">
        <v>81</v>
      </c>
    </row>
    <row r="7" spans="1:22" ht="12.75">
      <c r="A7" s="113">
        <f>Captura!Q39</f>
        <v>10000</v>
      </c>
      <c r="B7" s="114"/>
      <c r="C7" s="114"/>
      <c r="D7" s="128"/>
      <c r="E7" s="116"/>
      <c r="F7" s="116"/>
      <c r="G7" s="116"/>
      <c r="H7" s="134">
        <f>ROUND((A7/1000000000),1)</f>
        <v>0</v>
      </c>
      <c r="I7" s="135">
        <f>ROUND((A7/1000000000),1)</f>
        <v>0</v>
      </c>
      <c r="J7" s="118">
        <f>(A7-(I9*1000000000))/1000000</f>
        <v>0.01</v>
      </c>
      <c r="K7" s="118">
        <f>(A7-(I9*1000000000))/1000000</f>
        <v>0.01</v>
      </c>
      <c r="L7" s="118">
        <f>(A7-(I9*1000000000)-(K9*1000000))/1000</f>
        <v>10</v>
      </c>
      <c r="M7" s="118">
        <f>(A7-(I9*1000000000)-(K9*1000000))/1000</f>
        <v>10</v>
      </c>
      <c r="N7" s="118">
        <f>+A7-(I9*1000000000)-(K9*1000000)-(M9*1000)</f>
        <v>0</v>
      </c>
      <c r="O7" s="118">
        <f>+A7-(I9*1000000000)-(K9*1000000)-(M9*1000)</f>
        <v>0</v>
      </c>
      <c r="P7" s="118"/>
      <c r="Q7" s="136">
        <f>(A7-INT(A7))*100</f>
        <v>0</v>
      </c>
      <c r="R7" s="118"/>
      <c r="S7" s="119"/>
      <c r="U7" s="125">
        <v>5</v>
      </c>
      <c r="V7" s="137" t="s">
        <v>82</v>
      </c>
    </row>
    <row r="8" spans="1:22" ht="12.75">
      <c r="A8" s="114"/>
      <c r="B8" s="114"/>
      <c r="C8" s="114"/>
      <c r="D8" s="128"/>
      <c r="E8" s="116"/>
      <c r="F8" s="116"/>
      <c r="G8" s="116"/>
      <c r="H8" s="117">
        <f>INT(+H7/100)*100</f>
        <v>0</v>
      </c>
      <c r="I8" s="138">
        <f>INT(+I7-H8)</f>
        <v>0</v>
      </c>
      <c r="J8" s="118">
        <f>INT(+J7/100)*100</f>
        <v>0</v>
      </c>
      <c r="K8" s="138">
        <f>INT(+K7-J8)</f>
        <v>0</v>
      </c>
      <c r="L8" s="118">
        <f>INT(+L7/100)*100</f>
        <v>0</v>
      </c>
      <c r="M8" s="138">
        <f>INT(+M7-L8)</f>
        <v>10</v>
      </c>
      <c r="N8" s="118">
        <f>INT(+N7/100)*100</f>
        <v>0</v>
      </c>
      <c r="O8" s="138">
        <f>INT(O7-N8)</f>
        <v>0</v>
      </c>
      <c r="P8" s="118"/>
      <c r="Q8" s="138">
        <f>ROUND(Q7,0)</f>
        <v>0</v>
      </c>
      <c r="R8" s="138"/>
      <c r="S8" s="119"/>
      <c r="U8" s="125">
        <v>6</v>
      </c>
      <c r="V8" s="126" t="s">
        <v>83</v>
      </c>
    </row>
    <row r="9" spans="1:22" ht="12.75">
      <c r="A9" s="114"/>
      <c r="B9" s="114"/>
      <c r="C9" s="114"/>
      <c r="D9" s="116"/>
      <c r="E9" s="116"/>
      <c r="F9" s="116"/>
      <c r="G9" s="116"/>
      <c r="H9" s="117"/>
      <c r="I9" s="138">
        <f>+I8+H8</f>
        <v>0</v>
      </c>
      <c r="J9" s="118"/>
      <c r="K9" s="138">
        <f>+K8+J8</f>
        <v>0</v>
      </c>
      <c r="L9" s="118"/>
      <c r="M9" s="138">
        <f>+M8+L8</f>
        <v>10</v>
      </c>
      <c r="N9" s="118"/>
      <c r="O9" s="138">
        <f>+O8+N8</f>
        <v>0</v>
      </c>
      <c r="P9" s="138">
        <f>O7-(INT(O9/10)*10)</f>
        <v>0</v>
      </c>
      <c r="Q9" s="138">
        <f>+Q8+P8</f>
        <v>0</v>
      </c>
      <c r="R9" s="138">
        <f>Q7-(INT(Q9/10)*10)</f>
        <v>0</v>
      </c>
      <c r="S9" s="119"/>
      <c r="U9" s="125">
        <v>7</v>
      </c>
      <c r="V9" s="126" t="s">
        <v>84</v>
      </c>
    </row>
    <row r="10" spans="1:22" ht="12.75">
      <c r="A10" s="139"/>
      <c r="B10" s="114"/>
      <c r="C10" s="114"/>
      <c r="D10" s="116"/>
      <c r="E10" s="116"/>
      <c r="F10" s="116"/>
      <c r="G10" s="116"/>
      <c r="H10" s="117" t="str">
        <f>IF(H8=100,"TO"," ")</f>
        <v> </v>
      </c>
      <c r="I10" s="118"/>
      <c r="J10" s="118" t="str">
        <f>IF(AND(J8=100,K8&gt;0),"TO"," ")</f>
        <v> </v>
      </c>
      <c r="K10" s="118">
        <f>IF(AND(J8=0,K8=0),"",IF(AND(K8=1,J8=0)," MILLON "," MILLONES "))</f>
      </c>
      <c r="L10" s="118" t="str">
        <f>IF(AND(L8=100,M8&gt;0),"TO"," ")</f>
        <v> </v>
      </c>
      <c r="M10" s="118" t="str">
        <f>IF(OR(M8&gt;0,L8&gt;0)," MIL ","")</f>
        <v> MIL </v>
      </c>
      <c r="N10" s="118" t="str">
        <f>IF(AND(N8=100,O8&gt;0),"TO "," ")</f>
        <v> </v>
      </c>
      <c r="O10" s="118"/>
      <c r="P10" s="118"/>
      <c r="Q10" s="118">
        <f>IF(Q8=0,"",IF(Q8=1," CENTAVO "," CENTAVOS"))</f>
      </c>
      <c r="R10" s="118"/>
      <c r="S10" s="119"/>
      <c r="U10" s="125">
        <v>8</v>
      </c>
      <c r="V10" s="126" t="s">
        <v>85</v>
      </c>
    </row>
    <row r="11" spans="1:22" ht="12.75">
      <c r="A11" s="114"/>
      <c r="B11" s="114"/>
      <c r="C11" s="114"/>
      <c r="D11" s="116"/>
      <c r="E11" s="116"/>
      <c r="F11" s="116"/>
      <c r="G11" s="116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U11" s="125">
        <v>9</v>
      </c>
      <c r="V11" s="126" t="s">
        <v>86</v>
      </c>
    </row>
    <row r="12" spans="21:22" ht="12.75">
      <c r="U12" s="125">
        <v>10</v>
      </c>
      <c r="V12" s="126" t="s">
        <v>87</v>
      </c>
    </row>
    <row r="13" spans="21:22" ht="12.75">
      <c r="U13" s="125">
        <v>11</v>
      </c>
      <c r="V13" s="126" t="s">
        <v>88</v>
      </c>
    </row>
    <row r="14" spans="21:22" ht="12.75">
      <c r="U14" s="125">
        <v>12</v>
      </c>
      <c r="V14" s="126" t="s">
        <v>89</v>
      </c>
    </row>
    <row r="15" spans="21:22" ht="12.75">
      <c r="U15" s="125">
        <v>13</v>
      </c>
      <c r="V15" s="126" t="s">
        <v>90</v>
      </c>
    </row>
    <row r="16" spans="21:22" ht="12.75">
      <c r="U16" s="125">
        <v>14</v>
      </c>
      <c r="V16" s="126" t="s">
        <v>91</v>
      </c>
    </row>
    <row r="17" spans="21:22" ht="12.75">
      <c r="U17" s="125">
        <v>15</v>
      </c>
      <c r="V17" s="126" t="s">
        <v>92</v>
      </c>
    </row>
    <row r="18" spans="21:22" ht="12.75">
      <c r="U18" s="125">
        <v>16</v>
      </c>
      <c r="V18" s="126" t="s">
        <v>93</v>
      </c>
    </row>
    <row r="19" spans="21:22" ht="12.75">
      <c r="U19" s="125">
        <v>17</v>
      </c>
      <c r="V19" s="126" t="s">
        <v>94</v>
      </c>
    </row>
    <row r="20" spans="21:22" ht="12.75">
      <c r="U20" s="125">
        <v>18</v>
      </c>
      <c r="V20" s="126" t="s">
        <v>95</v>
      </c>
    </row>
    <row r="21" spans="21:22" ht="12.75">
      <c r="U21" s="125">
        <v>19</v>
      </c>
      <c r="V21" s="126" t="s">
        <v>96</v>
      </c>
    </row>
    <row r="22" spans="21:22" ht="12.75">
      <c r="U22" s="125">
        <v>20</v>
      </c>
      <c r="V22" s="126" t="s">
        <v>97</v>
      </c>
    </row>
    <row r="23" spans="21:22" ht="12.75">
      <c r="U23" s="125">
        <v>21</v>
      </c>
      <c r="V23" s="137" t="s">
        <v>98</v>
      </c>
    </row>
    <row r="24" spans="21:22" ht="12.75">
      <c r="U24" s="125">
        <v>22</v>
      </c>
      <c r="V24" s="137" t="s">
        <v>99</v>
      </c>
    </row>
    <row r="25" spans="21:22" ht="12.75">
      <c r="U25" s="125">
        <v>23</v>
      </c>
      <c r="V25" s="137" t="s">
        <v>100</v>
      </c>
    </row>
    <row r="26" spans="21:22" ht="12.75">
      <c r="U26" s="125">
        <v>24</v>
      </c>
      <c r="V26" s="137" t="s">
        <v>101</v>
      </c>
    </row>
    <row r="27" spans="21:22" ht="12.75">
      <c r="U27" s="125">
        <v>25</v>
      </c>
      <c r="V27" s="137" t="s">
        <v>102</v>
      </c>
    </row>
    <row r="28" spans="21:22" ht="12.75">
      <c r="U28" s="125">
        <v>26</v>
      </c>
      <c r="V28" s="137" t="s">
        <v>103</v>
      </c>
    </row>
    <row r="29" spans="21:22" ht="12.75">
      <c r="U29" s="125">
        <v>27</v>
      </c>
      <c r="V29" s="137" t="s">
        <v>104</v>
      </c>
    </row>
    <row r="30" spans="21:22" ht="12.75">
      <c r="U30" s="125">
        <v>28</v>
      </c>
      <c r="V30" s="137" t="s">
        <v>105</v>
      </c>
    </row>
    <row r="31" spans="21:22" ht="12.75">
      <c r="U31" s="125">
        <v>29</v>
      </c>
      <c r="V31" s="126" t="s">
        <v>106</v>
      </c>
    </row>
    <row r="32" spans="21:22" ht="12.75">
      <c r="U32" s="125">
        <v>30</v>
      </c>
      <c r="V32" s="126" t="s">
        <v>107</v>
      </c>
    </row>
    <row r="33" spans="21:22" ht="12.75">
      <c r="U33" s="125">
        <v>31</v>
      </c>
      <c r="V33" s="126" t="s">
        <v>108</v>
      </c>
    </row>
    <row r="34" spans="21:22" ht="12.75">
      <c r="U34" s="125">
        <v>32</v>
      </c>
      <c r="V34" s="137" t="s">
        <v>109</v>
      </c>
    </row>
    <row r="35" spans="21:22" ht="12.75">
      <c r="U35" s="125">
        <v>33</v>
      </c>
      <c r="V35" s="137" t="s">
        <v>110</v>
      </c>
    </row>
    <row r="36" spans="21:22" ht="12.75">
      <c r="U36" s="125">
        <v>34</v>
      </c>
      <c r="V36" s="137" t="s">
        <v>111</v>
      </c>
    </row>
    <row r="37" spans="21:22" ht="12.75">
      <c r="U37" s="125">
        <v>35</v>
      </c>
      <c r="V37" s="137" t="s">
        <v>112</v>
      </c>
    </row>
    <row r="38" spans="21:22" ht="12.75">
      <c r="U38" s="125">
        <v>36</v>
      </c>
      <c r="V38" s="137" t="s">
        <v>113</v>
      </c>
    </row>
    <row r="39" spans="21:22" ht="12.75">
      <c r="U39" s="125">
        <v>37</v>
      </c>
      <c r="V39" s="137" t="s">
        <v>114</v>
      </c>
    </row>
    <row r="40" spans="21:22" ht="12.75">
      <c r="U40" s="125">
        <v>38</v>
      </c>
      <c r="V40" s="137" t="s">
        <v>115</v>
      </c>
    </row>
    <row r="41" spans="21:22" ht="12.75">
      <c r="U41" s="125">
        <v>39</v>
      </c>
      <c r="V41" s="137" t="s">
        <v>116</v>
      </c>
    </row>
    <row r="42" spans="21:22" ht="12.75">
      <c r="U42" s="125">
        <v>40</v>
      </c>
      <c r="V42" s="126" t="s">
        <v>117</v>
      </c>
    </row>
    <row r="43" spans="21:22" ht="12.75">
      <c r="U43" s="125">
        <v>41</v>
      </c>
      <c r="V43" s="126" t="s">
        <v>118</v>
      </c>
    </row>
    <row r="44" spans="21:22" ht="12.75">
      <c r="U44" s="125">
        <v>42</v>
      </c>
      <c r="V44" s="137" t="s">
        <v>119</v>
      </c>
    </row>
    <row r="45" spans="21:22" ht="12.75">
      <c r="U45" s="125">
        <v>43</v>
      </c>
      <c r="V45" s="137" t="s">
        <v>120</v>
      </c>
    </row>
    <row r="46" spans="21:22" ht="12.75">
      <c r="U46" s="125">
        <v>44</v>
      </c>
      <c r="V46" s="137" t="s">
        <v>121</v>
      </c>
    </row>
    <row r="47" spans="21:22" ht="12.75">
      <c r="U47" s="125">
        <v>45</v>
      </c>
      <c r="V47" s="137" t="s">
        <v>122</v>
      </c>
    </row>
    <row r="48" spans="21:22" ht="12.75">
      <c r="U48" s="125">
        <v>46</v>
      </c>
      <c r="V48" s="137" t="s">
        <v>123</v>
      </c>
    </row>
    <row r="49" spans="21:22" ht="12.75">
      <c r="U49" s="125">
        <v>47</v>
      </c>
      <c r="V49" s="137" t="s">
        <v>124</v>
      </c>
    </row>
    <row r="50" spans="21:22" ht="12.75">
      <c r="U50" s="125">
        <v>48</v>
      </c>
      <c r="V50" s="137" t="s">
        <v>125</v>
      </c>
    </row>
    <row r="51" spans="21:22" ht="12.75">
      <c r="U51" s="125">
        <v>49</v>
      </c>
      <c r="V51" s="137" t="s">
        <v>126</v>
      </c>
    </row>
    <row r="52" spans="21:22" ht="12.75">
      <c r="U52" s="125">
        <v>50</v>
      </c>
      <c r="V52" s="126" t="s">
        <v>127</v>
      </c>
    </row>
    <row r="53" spans="21:22" ht="12.75">
      <c r="U53" s="125">
        <v>51</v>
      </c>
      <c r="V53" s="137" t="s">
        <v>128</v>
      </c>
    </row>
    <row r="54" spans="21:22" ht="12.75">
      <c r="U54" s="125">
        <v>52</v>
      </c>
      <c r="V54" s="137" t="s">
        <v>129</v>
      </c>
    </row>
    <row r="55" spans="21:22" ht="12.75">
      <c r="U55" s="125">
        <v>53</v>
      </c>
      <c r="V55" s="137" t="s">
        <v>130</v>
      </c>
    </row>
    <row r="56" spans="21:22" ht="12.75">
      <c r="U56" s="125">
        <v>54</v>
      </c>
      <c r="V56" s="137" t="s">
        <v>131</v>
      </c>
    </row>
    <row r="57" spans="21:22" ht="12.75">
      <c r="U57" s="125">
        <v>55</v>
      </c>
      <c r="V57" s="137" t="s">
        <v>132</v>
      </c>
    </row>
    <row r="58" spans="21:22" ht="12.75">
      <c r="U58" s="125">
        <v>56</v>
      </c>
      <c r="V58" s="137" t="s">
        <v>133</v>
      </c>
    </row>
    <row r="59" spans="21:22" ht="12.75">
      <c r="U59" s="125">
        <v>57</v>
      </c>
      <c r="V59" s="137" t="s">
        <v>134</v>
      </c>
    </row>
    <row r="60" spans="21:22" ht="12.75">
      <c r="U60" s="125">
        <v>58</v>
      </c>
      <c r="V60" s="137" t="s">
        <v>135</v>
      </c>
    </row>
    <row r="61" spans="21:22" ht="12.75">
      <c r="U61" s="125">
        <v>59</v>
      </c>
      <c r="V61" s="137" t="s">
        <v>136</v>
      </c>
    </row>
    <row r="62" spans="21:22" ht="12.75">
      <c r="U62" s="125">
        <v>60</v>
      </c>
      <c r="V62" s="126" t="s">
        <v>137</v>
      </c>
    </row>
    <row r="63" spans="21:22" ht="12.75">
      <c r="U63" s="125">
        <v>61</v>
      </c>
      <c r="V63" s="126" t="s">
        <v>138</v>
      </c>
    </row>
    <row r="64" spans="21:22" ht="12.75">
      <c r="U64" s="125">
        <v>62</v>
      </c>
      <c r="V64" s="137" t="s">
        <v>139</v>
      </c>
    </row>
    <row r="65" spans="21:22" ht="12.75">
      <c r="U65" s="125">
        <v>63</v>
      </c>
      <c r="V65" s="137" t="s">
        <v>140</v>
      </c>
    </row>
    <row r="66" spans="21:22" ht="12.75">
      <c r="U66" s="125">
        <v>64</v>
      </c>
      <c r="V66" s="137" t="s">
        <v>141</v>
      </c>
    </row>
    <row r="67" spans="21:22" ht="12.75">
      <c r="U67" s="125">
        <v>65</v>
      </c>
      <c r="V67" s="137" t="s">
        <v>142</v>
      </c>
    </row>
    <row r="68" spans="21:22" ht="12.75">
      <c r="U68" s="125">
        <v>66</v>
      </c>
      <c r="V68" s="137" t="s">
        <v>143</v>
      </c>
    </row>
    <row r="69" spans="21:22" ht="12.75">
      <c r="U69" s="125">
        <v>67</v>
      </c>
      <c r="V69" s="137" t="s">
        <v>144</v>
      </c>
    </row>
    <row r="70" spans="21:22" ht="12.75">
      <c r="U70" s="125">
        <v>68</v>
      </c>
      <c r="V70" s="137" t="s">
        <v>145</v>
      </c>
    </row>
    <row r="71" spans="21:22" ht="12.75">
      <c r="U71" s="125">
        <v>69</v>
      </c>
      <c r="V71" s="137" t="s">
        <v>146</v>
      </c>
    </row>
    <row r="72" spans="21:22" ht="12.75">
      <c r="U72" s="125">
        <v>70</v>
      </c>
      <c r="V72" s="126" t="s">
        <v>147</v>
      </c>
    </row>
    <row r="73" spans="21:22" ht="12.75">
      <c r="U73" s="125">
        <v>71</v>
      </c>
      <c r="V73" s="126" t="s">
        <v>148</v>
      </c>
    </row>
    <row r="74" spans="21:22" ht="12.75">
      <c r="U74" s="125">
        <v>72</v>
      </c>
      <c r="V74" s="126" t="s">
        <v>149</v>
      </c>
    </row>
    <row r="75" spans="21:22" ht="12.75">
      <c r="U75" s="125">
        <v>73</v>
      </c>
      <c r="V75" s="126" t="s">
        <v>150</v>
      </c>
    </row>
    <row r="76" spans="21:22" ht="12.75">
      <c r="U76" s="125">
        <v>74</v>
      </c>
      <c r="V76" s="126" t="s">
        <v>151</v>
      </c>
    </row>
    <row r="77" spans="21:22" ht="12.75">
      <c r="U77" s="125">
        <v>75</v>
      </c>
      <c r="V77" s="126" t="s">
        <v>152</v>
      </c>
    </row>
    <row r="78" spans="21:22" ht="12.75">
      <c r="U78" s="125">
        <v>76</v>
      </c>
      <c r="V78" s="126" t="s">
        <v>153</v>
      </c>
    </row>
    <row r="79" spans="21:22" ht="12.75">
      <c r="U79" s="125">
        <v>77</v>
      </c>
      <c r="V79" s="126" t="s">
        <v>154</v>
      </c>
    </row>
    <row r="80" spans="21:22" ht="12.75">
      <c r="U80" s="125">
        <v>78</v>
      </c>
      <c r="V80" s="126" t="s">
        <v>155</v>
      </c>
    </row>
    <row r="81" spans="21:22" ht="12.75">
      <c r="U81" s="125">
        <v>79</v>
      </c>
      <c r="V81" s="126" t="s">
        <v>156</v>
      </c>
    </row>
    <row r="82" spans="21:22" ht="12.75">
      <c r="U82" s="125">
        <v>80</v>
      </c>
      <c r="V82" s="126" t="s">
        <v>157</v>
      </c>
    </row>
    <row r="83" spans="21:22" ht="12.75">
      <c r="U83" s="125">
        <v>81</v>
      </c>
      <c r="V83" s="126" t="s">
        <v>158</v>
      </c>
    </row>
    <row r="84" spans="21:22" ht="12.75">
      <c r="U84" s="125">
        <v>82</v>
      </c>
      <c r="V84" s="126" t="s">
        <v>159</v>
      </c>
    </row>
    <row r="85" spans="21:22" ht="12.75">
      <c r="U85" s="125">
        <v>83</v>
      </c>
      <c r="V85" s="126" t="s">
        <v>160</v>
      </c>
    </row>
    <row r="86" spans="21:22" ht="12.75">
      <c r="U86" s="125">
        <v>84</v>
      </c>
      <c r="V86" s="126" t="s">
        <v>161</v>
      </c>
    </row>
    <row r="87" spans="21:22" ht="12.75">
      <c r="U87" s="125">
        <v>85</v>
      </c>
      <c r="V87" s="126" t="s">
        <v>162</v>
      </c>
    </row>
    <row r="88" spans="21:22" ht="12.75">
      <c r="U88" s="125">
        <v>86</v>
      </c>
      <c r="V88" s="126" t="s">
        <v>163</v>
      </c>
    </row>
    <row r="89" spans="21:22" ht="12.75">
      <c r="U89" s="125">
        <v>87</v>
      </c>
      <c r="V89" s="126" t="s">
        <v>164</v>
      </c>
    </row>
    <row r="90" spans="21:22" ht="12.75">
      <c r="U90" s="125">
        <v>88</v>
      </c>
      <c r="V90" s="126" t="s">
        <v>165</v>
      </c>
    </row>
    <row r="91" spans="21:22" ht="12.75">
      <c r="U91" s="125">
        <v>89</v>
      </c>
      <c r="V91" s="126" t="s">
        <v>166</v>
      </c>
    </row>
    <row r="92" spans="21:22" ht="12.75">
      <c r="U92" s="125">
        <v>90</v>
      </c>
      <c r="V92" s="126" t="s">
        <v>167</v>
      </c>
    </row>
    <row r="93" spans="21:22" ht="12.75">
      <c r="U93" s="125">
        <v>91</v>
      </c>
      <c r="V93" s="126" t="s">
        <v>168</v>
      </c>
    </row>
    <row r="94" spans="21:22" ht="12.75">
      <c r="U94" s="125">
        <v>92</v>
      </c>
      <c r="V94" s="126" t="s">
        <v>169</v>
      </c>
    </row>
    <row r="95" spans="21:22" ht="12.75">
      <c r="U95" s="125">
        <v>93</v>
      </c>
      <c r="V95" s="126" t="s">
        <v>170</v>
      </c>
    </row>
    <row r="96" spans="21:22" ht="12.75">
      <c r="U96" s="125">
        <v>94</v>
      </c>
      <c r="V96" s="126" t="s">
        <v>171</v>
      </c>
    </row>
    <row r="97" spans="21:22" ht="12.75">
      <c r="U97" s="125">
        <v>95</v>
      </c>
      <c r="V97" s="126" t="s">
        <v>172</v>
      </c>
    </row>
    <row r="98" spans="21:22" ht="12.75">
      <c r="U98" s="125">
        <v>96</v>
      </c>
      <c r="V98" s="126" t="s">
        <v>173</v>
      </c>
    </row>
    <row r="99" spans="21:22" ht="12.75">
      <c r="U99" s="125">
        <v>97</v>
      </c>
      <c r="V99" s="126" t="s">
        <v>174</v>
      </c>
    </row>
    <row r="100" spans="21:22" ht="12.75">
      <c r="U100" s="125">
        <v>98</v>
      </c>
      <c r="V100" s="126" t="s">
        <v>175</v>
      </c>
    </row>
    <row r="101" spans="21:22" ht="12.75">
      <c r="U101" s="125">
        <v>99</v>
      </c>
      <c r="V101" s="126" t="s">
        <v>176</v>
      </c>
    </row>
    <row r="102" spans="21:22" ht="12.75">
      <c r="U102" s="125">
        <v>100</v>
      </c>
      <c r="V102" s="126" t="s">
        <v>177</v>
      </c>
    </row>
    <row r="103" spans="21:22" ht="12.75">
      <c r="U103" s="125">
        <v>101</v>
      </c>
      <c r="V103" s="126"/>
    </row>
    <row r="104" spans="21:22" ht="12.75">
      <c r="U104" s="125">
        <v>102</v>
      </c>
      <c r="V104" s="126"/>
    </row>
    <row r="105" spans="21:22" ht="12.75">
      <c r="U105" s="125">
        <v>103</v>
      </c>
      <c r="V105" s="126"/>
    </row>
    <row r="106" spans="21:22" ht="12.75">
      <c r="U106" s="125">
        <v>104</v>
      </c>
      <c r="V106" s="126"/>
    </row>
    <row r="107" spans="21:22" ht="12.75">
      <c r="U107" s="125">
        <v>105</v>
      </c>
      <c r="V107" s="126"/>
    </row>
    <row r="108" spans="21:22" ht="12.75">
      <c r="U108" s="125">
        <v>106</v>
      </c>
      <c r="V108" s="126"/>
    </row>
    <row r="109" spans="21:22" ht="12.75">
      <c r="U109" s="125">
        <v>107</v>
      </c>
      <c r="V109" s="126"/>
    </row>
    <row r="110" spans="21:22" ht="12.75">
      <c r="U110" s="125">
        <v>108</v>
      </c>
      <c r="V110" s="126"/>
    </row>
    <row r="111" spans="21:22" ht="12.75">
      <c r="U111" s="125">
        <v>109</v>
      </c>
      <c r="V111" s="126"/>
    </row>
    <row r="112" spans="21:22" ht="12.75">
      <c r="U112" s="125">
        <v>110</v>
      </c>
      <c r="V112" s="126"/>
    </row>
    <row r="113" spans="21:22" ht="12.75">
      <c r="U113" s="125">
        <v>111</v>
      </c>
      <c r="V113" s="126"/>
    </row>
    <row r="114" spans="21:22" ht="12.75">
      <c r="U114" s="125">
        <v>112</v>
      </c>
      <c r="V114" s="126"/>
    </row>
    <row r="115" spans="21:22" ht="12.75">
      <c r="U115" s="125">
        <v>113</v>
      </c>
      <c r="V115" s="126"/>
    </row>
    <row r="116" spans="21:22" ht="12.75">
      <c r="U116" s="125">
        <v>114</v>
      </c>
      <c r="V116" s="126"/>
    </row>
    <row r="117" spans="21:22" ht="12.75">
      <c r="U117" s="125">
        <v>115</v>
      </c>
      <c r="V117" s="126"/>
    </row>
    <row r="118" spans="21:22" ht="12.75">
      <c r="U118" s="125">
        <v>116</v>
      </c>
      <c r="V118" s="126"/>
    </row>
    <row r="119" spans="21:22" ht="12.75">
      <c r="U119" s="125">
        <v>117</v>
      </c>
      <c r="V119" s="126"/>
    </row>
    <row r="120" spans="21:22" ht="12.75">
      <c r="U120" s="125">
        <v>118</v>
      </c>
      <c r="V120" s="126"/>
    </row>
    <row r="121" spans="21:22" ht="12.75">
      <c r="U121" s="125">
        <v>119</v>
      </c>
      <c r="V121" s="126"/>
    </row>
    <row r="122" spans="21:22" ht="12.75">
      <c r="U122" s="125">
        <v>120</v>
      </c>
      <c r="V122" s="126"/>
    </row>
    <row r="123" spans="21:22" ht="12.75">
      <c r="U123" s="125">
        <v>121</v>
      </c>
      <c r="V123" s="126"/>
    </row>
    <row r="124" spans="21:22" ht="12.75">
      <c r="U124" s="125">
        <v>122</v>
      </c>
      <c r="V124" s="126"/>
    </row>
    <row r="125" spans="21:22" ht="12.75">
      <c r="U125" s="125">
        <v>123</v>
      </c>
      <c r="V125" s="126"/>
    </row>
    <row r="126" spans="21:22" ht="12.75">
      <c r="U126" s="125">
        <v>124</v>
      </c>
      <c r="V126" s="126"/>
    </row>
    <row r="127" spans="21:22" ht="12.75">
      <c r="U127" s="125">
        <v>125</v>
      </c>
      <c r="V127" s="126"/>
    </row>
    <row r="128" spans="21:22" ht="12.75">
      <c r="U128" s="125">
        <v>126</v>
      </c>
      <c r="V128" s="126"/>
    </row>
    <row r="129" spans="21:22" ht="12.75">
      <c r="U129" s="125">
        <v>127</v>
      </c>
      <c r="V129" s="126"/>
    </row>
    <row r="130" spans="21:22" ht="12.75">
      <c r="U130" s="125">
        <v>128</v>
      </c>
      <c r="V130" s="126"/>
    </row>
    <row r="131" spans="21:22" ht="12.75">
      <c r="U131" s="125">
        <v>129</v>
      </c>
      <c r="V131" s="126"/>
    </row>
    <row r="132" spans="21:22" ht="12.75">
      <c r="U132" s="125">
        <v>130</v>
      </c>
      <c r="V132" s="126"/>
    </row>
    <row r="133" spans="21:22" ht="12.75">
      <c r="U133" s="125">
        <v>131</v>
      </c>
      <c r="V133" s="126"/>
    </row>
    <row r="134" spans="21:22" ht="12.75">
      <c r="U134" s="125">
        <v>132</v>
      </c>
      <c r="V134" s="126"/>
    </row>
    <row r="135" spans="21:22" ht="12.75">
      <c r="U135" s="125">
        <v>133</v>
      </c>
      <c r="V135" s="126"/>
    </row>
    <row r="136" spans="21:22" ht="12.75">
      <c r="U136" s="125">
        <v>134</v>
      </c>
      <c r="V136" s="126"/>
    </row>
    <row r="137" spans="21:22" ht="12.75">
      <c r="U137" s="125">
        <v>135</v>
      </c>
      <c r="V137" s="126"/>
    </row>
    <row r="138" spans="21:22" ht="12.75">
      <c r="U138" s="125">
        <v>136</v>
      </c>
      <c r="V138" s="126"/>
    </row>
    <row r="139" spans="21:22" ht="12.75">
      <c r="U139" s="125">
        <v>137</v>
      </c>
      <c r="V139" s="126"/>
    </row>
    <row r="140" spans="21:22" ht="12.75">
      <c r="U140" s="125">
        <v>138</v>
      </c>
      <c r="V140" s="126"/>
    </row>
    <row r="141" spans="21:22" ht="12.75">
      <c r="U141" s="125">
        <v>139</v>
      </c>
      <c r="V141" s="126"/>
    </row>
    <row r="142" spans="21:22" ht="12.75">
      <c r="U142" s="125">
        <v>140</v>
      </c>
      <c r="V142" s="126"/>
    </row>
    <row r="143" spans="21:22" ht="12.75">
      <c r="U143" s="125">
        <v>141</v>
      </c>
      <c r="V143" s="126"/>
    </row>
    <row r="144" spans="21:22" ht="12.75">
      <c r="U144" s="125">
        <v>142</v>
      </c>
      <c r="V144" s="126"/>
    </row>
    <row r="145" spans="21:22" ht="12.75">
      <c r="U145" s="125">
        <v>143</v>
      </c>
      <c r="V145" s="126"/>
    </row>
    <row r="146" spans="21:22" ht="12.75">
      <c r="U146" s="125">
        <v>144</v>
      </c>
      <c r="V146" s="126"/>
    </row>
    <row r="147" spans="21:22" ht="12.75">
      <c r="U147" s="125">
        <v>145</v>
      </c>
      <c r="V147" s="126"/>
    </row>
    <row r="148" spans="21:22" ht="12.75">
      <c r="U148" s="125">
        <v>146</v>
      </c>
      <c r="V148" s="126"/>
    </row>
    <row r="149" spans="21:22" ht="12.75">
      <c r="U149" s="125">
        <v>147</v>
      </c>
      <c r="V149" s="126"/>
    </row>
    <row r="150" spans="21:22" ht="12.75">
      <c r="U150" s="125">
        <v>148</v>
      </c>
      <c r="V150" s="126"/>
    </row>
    <row r="151" spans="21:22" ht="12.75">
      <c r="U151" s="125">
        <v>149</v>
      </c>
      <c r="V151" s="126"/>
    </row>
    <row r="152" spans="21:22" ht="12.75">
      <c r="U152" s="125">
        <v>150</v>
      </c>
      <c r="V152" s="126"/>
    </row>
    <row r="153" spans="21:22" ht="12.75">
      <c r="U153" s="125">
        <v>151</v>
      </c>
      <c r="V153" s="126"/>
    </row>
    <row r="154" spans="21:22" ht="12.75">
      <c r="U154" s="125">
        <v>152</v>
      </c>
      <c r="V154" s="126"/>
    </row>
    <row r="155" spans="21:22" ht="12.75">
      <c r="U155" s="125">
        <v>153</v>
      </c>
      <c r="V155" s="126"/>
    </row>
    <row r="156" spans="21:22" ht="12.75">
      <c r="U156" s="125">
        <v>154</v>
      </c>
      <c r="V156" s="126"/>
    </row>
    <row r="157" spans="21:22" ht="12.75">
      <c r="U157" s="125">
        <v>155</v>
      </c>
      <c r="V157" s="126"/>
    </row>
    <row r="158" spans="21:22" ht="12.75">
      <c r="U158" s="125">
        <v>156</v>
      </c>
      <c r="V158" s="126"/>
    </row>
    <row r="159" spans="21:22" ht="12.75">
      <c r="U159" s="125">
        <v>157</v>
      </c>
      <c r="V159" s="126"/>
    </row>
    <row r="160" spans="21:22" ht="12.75">
      <c r="U160" s="125">
        <v>158</v>
      </c>
      <c r="V160" s="126"/>
    </row>
    <row r="161" spans="21:22" ht="12.75">
      <c r="U161" s="125">
        <v>159</v>
      </c>
      <c r="V161" s="126"/>
    </row>
    <row r="162" spans="21:22" ht="12.75">
      <c r="U162" s="125">
        <v>160</v>
      </c>
      <c r="V162" s="126"/>
    </row>
    <row r="163" spans="21:22" ht="12.75">
      <c r="U163" s="125">
        <v>161</v>
      </c>
      <c r="V163" s="126"/>
    </row>
    <row r="164" spans="21:22" ht="12.75">
      <c r="U164" s="125">
        <v>162</v>
      </c>
      <c r="V164" s="126"/>
    </row>
    <row r="165" spans="21:22" ht="12.75">
      <c r="U165" s="125">
        <v>163</v>
      </c>
      <c r="V165" s="126"/>
    </row>
    <row r="166" spans="21:22" ht="12.75">
      <c r="U166" s="125">
        <v>164</v>
      </c>
      <c r="V166" s="126"/>
    </row>
    <row r="167" spans="21:22" ht="12.75">
      <c r="U167" s="125">
        <v>165</v>
      </c>
      <c r="V167" s="126"/>
    </row>
    <row r="168" spans="21:22" ht="12.75">
      <c r="U168" s="125">
        <v>166</v>
      </c>
      <c r="V168" s="126"/>
    </row>
    <row r="169" spans="21:22" ht="12.75">
      <c r="U169" s="125">
        <v>167</v>
      </c>
      <c r="V169" s="126"/>
    </row>
    <row r="170" spans="21:22" ht="12.75">
      <c r="U170" s="125">
        <v>168</v>
      </c>
      <c r="V170" s="126"/>
    </row>
    <row r="171" spans="21:22" ht="12.75">
      <c r="U171" s="125">
        <v>169</v>
      </c>
      <c r="V171" s="126"/>
    </row>
    <row r="172" spans="21:22" ht="12.75">
      <c r="U172" s="125">
        <v>170</v>
      </c>
      <c r="V172" s="126"/>
    </row>
    <row r="173" spans="21:22" ht="12.75">
      <c r="U173" s="125">
        <v>171</v>
      </c>
      <c r="V173" s="126"/>
    </row>
    <row r="174" spans="21:22" ht="12.75">
      <c r="U174" s="125">
        <v>172</v>
      </c>
      <c r="V174" s="126"/>
    </row>
    <row r="175" spans="21:22" ht="12.75">
      <c r="U175" s="125">
        <v>173</v>
      </c>
      <c r="V175" s="126"/>
    </row>
    <row r="176" spans="21:22" ht="12.75">
      <c r="U176" s="125">
        <v>174</v>
      </c>
      <c r="V176" s="126"/>
    </row>
    <row r="177" spans="21:22" ht="12.75">
      <c r="U177" s="125">
        <v>175</v>
      </c>
      <c r="V177" s="126"/>
    </row>
    <row r="178" spans="21:22" ht="12.75">
      <c r="U178" s="125">
        <v>176</v>
      </c>
      <c r="V178" s="126"/>
    </row>
    <row r="179" spans="21:22" ht="12.75">
      <c r="U179" s="125">
        <v>177</v>
      </c>
      <c r="V179" s="126"/>
    </row>
    <row r="180" spans="21:22" ht="12.75">
      <c r="U180" s="125">
        <v>178</v>
      </c>
      <c r="V180" s="126"/>
    </row>
    <row r="181" spans="21:22" ht="12.75">
      <c r="U181" s="125">
        <v>179</v>
      </c>
      <c r="V181" s="126"/>
    </row>
    <row r="182" spans="21:22" ht="12.75">
      <c r="U182" s="125">
        <v>180</v>
      </c>
      <c r="V182" s="126"/>
    </row>
    <row r="183" spans="21:22" ht="12.75">
      <c r="U183" s="125">
        <v>181</v>
      </c>
      <c r="V183" s="126"/>
    </row>
    <row r="184" spans="21:22" ht="12.75">
      <c r="U184" s="125">
        <v>182</v>
      </c>
      <c r="V184" s="126"/>
    </row>
    <row r="185" spans="21:22" ht="12.75">
      <c r="U185" s="125">
        <v>183</v>
      </c>
      <c r="V185" s="126"/>
    </row>
    <row r="186" spans="21:22" ht="12.75">
      <c r="U186" s="125">
        <v>184</v>
      </c>
      <c r="V186" s="126"/>
    </row>
    <row r="187" spans="21:22" ht="12.75">
      <c r="U187" s="125">
        <v>185</v>
      </c>
      <c r="V187" s="126"/>
    </row>
    <row r="188" spans="21:22" ht="12.75">
      <c r="U188" s="125">
        <v>186</v>
      </c>
      <c r="V188" s="126"/>
    </row>
    <row r="189" spans="21:22" ht="12.75">
      <c r="U189" s="125">
        <v>187</v>
      </c>
      <c r="V189" s="126"/>
    </row>
    <row r="190" spans="21:22" ht="12.75">
      <c r="U190" s="125">
        <v>188</v>
      </c>
      <c r="V190" s="126"/>
    </row>
    <row r="191" spans="21:22" ht="12.75">
      <c r="U191" s="125">
        <v>189</v>
      </c>
      <c r="V191" s="126"/>
    </row>
    <row r="192" spans="21:22" ht="12.75">
      <c r="U192" s="125">
        <v>190</v>
      </c>
      <c r="V192" s="126"/>
    </row>
    <row r="193" spans="21:22" ht="12.75">
      <c r="U193" s="125">
        <v>191</v>
      </c>
      <c r="V193" s="126"/>
    </row>
    <row r="194" spans="21:22" ht="12.75">
      <c r="U194" s="125">
        <v>192</v>
      </c>
      <c r="V194" s="126"/>
    </row>
    <row r="195" spans="21:22" ht="12.75">
      <c r="U195" s="125">
        <v>193</v>
      </c>
      <c r="V195" s="126"/>
    </row>
    <row r="196" spans="21:22" ht="12.75">
      <c r="U196" s="125">
        <v>194</v>
      </c>
      <c r="V196" s="126"/>
    </row>
    <row r="197" spans="21:22" ht="12.75">
      <c r="U197" s="125">
        <v>195</v>
      </c>
      <c r="V197" s="126"/>
    </row>
    <row r="198" spans="21:22" ht="12.75">
      <c r="U198" s="125">
        <v>196</v>
      </c>
      <c r="V198" s="126"/>
    </row>
    <row r="199" spans="21:22" ht="12.75">
      <c r="U199" s="125">
        <v>197</v>
      </c>
      <c r="V199" s="126"/>
    </row>
    <row r="200" spans="21:22" ht="12.75">
      <c r="U200" s="125">
        <v>198</v>
      </c>
      <c r="V200" s="126"/>
    </row>
    <row r="201" spans="21:22" ht="12.75">
      <c r="U201" s="125">
        <v>199</v>
      </c>
      <c r="V201" s="126"/>
    </row>
    <row r="202" spans="21:22" ht="12.75">
      <c r="U202" s="125">
        <v>200</v>
      </c>
      <c r="V202" s="126" t="s">
        <v>178</v>
      </c>
    </row>
    <row r="203" spans="21:22" ht="12.75">
      <c r="U203" s="125">
        <v>201</v>
      </c>
      <c r="V203" s="126"/>
    </row>
    <row r="204" spans="21:22" ht="12.75">
      <c r="U204" s="125">
        <v>202</v>
      </c>
      <c r="V204" s="126"/>
    </row>
    <row r="205" spans="21:22" ht="12.75">
      <c r="U205" s="125">
        <v>203</v>
      </c>
      <c r="V205" s="126"/>
    </row>
    <row r="206" spans="21:22" ht="12.75">
      <c r="U206" s="125">
        <v>204</v>
      </c>
      <c r="V206" s="126"/>
    </row>
    <row r="207" spans="21:22" ht="12.75">
      <c r="U207" s="125">
        <v>205</v>
      </c>
      <c r="V207" s="126"/>
    </row>
    <row r="208" spans="21:22" ht="12.75">
      <c r="U208" s="125">
        <v>206</v>
      </c>
      <c r="V208" s="126"/>
    </row>
    <row r="209" spans="21:22" ht="12.75">
      <c r="U209" s="125">
        <v>207</v>
      </c>
      <c r="V209" s="126"/>
    </row>
    <row r="210" spans="21:22" ht="12.75">
      <c r="U210" s="125">
        <v>208</v>
      </c>
      <c r="V210" s="126"/>
    </row>
    <row r="211" spans="21:22" ht="12.75">
      <c r="U211" s="125">
        <v>209</v>
      </c>
      <c r="V211" s="126"/>
    </row>
    <row r="212" spans="21:22" ht="12.75">
      <c r="U212" s="125">
        <v>210</v>
      </c>
      <c r="V212" s="126"/>
    </row>
    <row r="213" spans="21:22" ht="12.75">
      <c r="U213" s="125">
        <v>211</v>
      </c>
      <c r="V213" s="126"/>
    </row>
    <row r="214" spans="21:22" ht="12.75">
      <c r="U214" s="125">
        <v>212</v>
      </c>
      <c r="V214" s="126"/>
    </row>
    <row r="215" spans="21:22" ht="12.75">
      <c r="U215" s="125">
        <v>213</v>
      </c>
      <c r="V215" s="126"/>
    </row>
    <row r="216" spans="21:22" ht="12.75">
      <c r="U216" s="125">
        <v>214</v>
      </c>
      <c r="V216" s="126"/>
    </row>
    <row r="217" spans="21:22" ht="12.75">
      <c r="U217" s="125">
        <v>215</v>
      </c>
      <c r="V217" s="126"/>
    </row>
    <row r="218" spans="21:22" ht="12.75">
      <c r="U218" s="125">
        <v>216</v>
      </c>
      <c r="V218" s="126"/>
    </row>
    <row r="219" spans="21:22" ht="12.75">
      <c r="U219" s="125">
        <v>217</v>
      </c>
      <c r="V219" s="126"/>
    </row>
    <row r="220" spans="21:22" ht="12.75">
      <c r="U220" s="125">
        <v>218</v>
      </c>
      <c r="V220" s="126"/>
    </row>
    <row r="221" spans="21:22" ht="12.75">
      <c r="U221" s="125">
        <v>219</v>
      </c>
      <c r="V221" s="126"/>
    </row>
    <row r="222" spans="21:22" ht="12.75">
      <c r="U222" s="125">
        <v>220</v>
      </c>
      <c r="V222" s="126"/>
    </row>
    <row r="223" spans="21:22" ht="12.75">
      <c r="U223" s="125">
        <v>221</v>
      </c>
      <c r="V223" s="126"/>
    </row>
    <row r="224" spans="21:22" ht="12.75">
      <c r="U224" s="125">
        <v>222</v>
      </c>
      <c r="V224" s="126"/>
    </row>
    <row r="225" spans="21:22" ht="12.75">
      <c r="U225" s="125">
        <v>223</v>
      </c>
      <c r="V225" s="126"/>
    </row>
    <row r="226" spans="21:22" ht="12.75">
      <c r="U226" s="125">
        <v>224</v>
      </c>
      <c r="V226" s="126"/>
    </row>
    <row r="227" spans="21:22" ht="12.75">
      <c r="U227" s="125">
        <v>225</v>
      </c>
      <c r="V227" s="126"/>
    </row>
    <row r="228" spans="21:22" ht="12.75">
      <c r="U228" s="125">
        <v>226</v>
      </c>
      <c r="V228" s="126"/>
    </row>
    <row r="229" spans="21:22" ht="12.75">
      <c r="U229" s="125">
        <v>227</v>
      </c>
      <c r="V229" s="126"/>
    </row>
    <row r="230" spans="21:22" ht="12.75">
      <c r="U230" s="125">
        <v>228</v>
      </c>
      <c r="V230" s="126"/>
    </row>
    <row r="231" spans="21:22" ht="12.75">
      <c r="U231" s="125">
        <v>229</v>
      </c>
      <c r="V231" s="126"/>
    </row>
    <row r="232" spans="21:22" ht="12.75">
      <c r="U232" s="125">
        <v>230</v>
      </c>
      <c r="V232" s="126"/>
    </row>
    <row r="233" spans="21:22" ht="12.75">
      <c r="U233" s="125">
        <v>231</v>
      </c>
      <c r="V233" s="126"/>
    </row>
    <row r="234" spans="21:22" ht="12.75">
      <c r="U234" s="125">
        <v>232</v>
      </c>
      <c r="V234" s="126"/>
    </row>
    <row r="235" spans="21:22" ht="12.75">
      <c r="U235" s="125">
        <v>233</v>
      </c>
      <c r="V235" s="126"/>
    </row>
    <row r="236" spans="21:22" ht="12.75">
      <c r="U236" s="125">
        <v>234</v>
      </c>
      <c r="V236" s="126"/>
    </row>
    <row r="237" spans="21:22" ht="12.75">
      <c r="U237" s="125">
        <v>235</v>
      </c>
      <c r="V237" s="126"/>
    </row>
    <row r="238" spans="21:22" ht="12.75">
      <c r="U238" s="125">
        <v>236</v>
      </c>
      <c r="V238" s="126"/>
    </row>
    <row r="239" spans="21:22" ht="12.75">
      <c r="U239" s="125">
        <v>237</v>
      </c>
      <c r="V239" s="126"/>
    </row>
    <row r="240" spans="21:22" ht="12.75">
      <c r="U240" s="125">
        <v>238</v>
      </c>
      <c r="V240" s="126"/>
    </row>
    <row r="241" spans="21:22" ht="12.75">
      <c r="U241" s="125">
        <v>239</v>
      </c>
      <c r="V241" s="126"/>
    </row>
    <row r="242" spans="21:22" ht="12.75">
      <c r="U242" s="125">
        <v>240</v>
      </c>
      <c r="V242" s="126"/>
    </row>
    <row r="243" spans="21:22" ht="12.75">
      <c r="U243" s="125">
        <v>241</v>
      </c>
      <c r="V243" s="126"/>
    </row>
    <row r="244" spans="21:22" ht="12.75">
      <c r="U244" s="125">
        <v>242</v>
      </c>
      <c r="V244" s="126"/>
    </row>
    <row r="245" spans="21:22" ht="12.75">
      <c r="U245" s="125">
        <v>243</v>
      </c>
      <c r="V245" s="126"/>
    </row>
    <row r="246" spans="21:22" ht="12.75">
      <c r="U246" s="125">
        <v>244</v>
      </c>
      <c r="V246" s="126"/>
    </row>
    <row r="247" spans="21:22" ht="12.75">
      <c r="U247" s="125">
        <v>245</v>
      </c>
      <c r="V247" s="126"/>
    </row>
    <row r="248" spans="21:22" ht="12.75">
      <c r="U248" s="125">
        <v>246</v>
      </c>
      <c r="V248" s="126"/>
    </row>
    <row r="249" spans="21:22" ht="12.75">
      <c r="U249" s="125">
        <v>247</v>
      </c>
      <c r="V249" s="126"/>
    </row>
    <row r="250" spans="21:22" ht="12.75">
      <c r="U250" s="125">
        <v>248</v>
      </c>
      <c r="V250" s="126"/>
    </row>
    <row r="251" spans="21:22" ht="12.75">
      <c r="U251" s="125">
        <v>249</v>
      </c>
      <c r="V251" s="126"/>
    </row>
    <row r="252" spans="21:22" ht="12.75">
      <c r="U252" s="125">
        <v>250</v>
      </c>
      <c r="V252" s="126"/>
    </row>
    <row r="253" spans="21:22" ht="12.75">
      <c r="U253" s="125">
        <v>251</v>
      </c>
      <c r="V253" s="126"/>
    </row>
    <row r="254" spans="21:22" ht="12.75">
      <c r="U254" s="125">
        <v>252</v>
      </c>
      <c r="V254" s="126"/>
    </row>
    <row r="255" spans="21:22" ht="12.75">
      <c r="U255" s="125">
        <v>253</v>
      </c>
      <c r="V255" s="126"/>
    </row>
    <row r="256" spans="21:22" ht="12.75">
      <c r="U256" s="125">
        <v>254</v>
      </c>
      <c r="V256" s="126"/>
    </row>
    <row r="257" spans="21:22" ht="12.75">
      <c r="U257" s="125">
        <v>255</v>
      </c>
      <c r="V257" s="126"/>
    </row>
    <row r="258" spans="21:22" ht="12.75">
      <c r="U258" s="125">
        <v>256</v>
      </c>
      <c r="V258" s="126"/>
    </row>
    <row r="259" spans="21:22" ht="12.75">
      <c r="U259" s="125">
        <v>257</v>
      </c>
      <c r="V259" s="126"/>
    </row>
    <row r="260" spans="21:22" ht="12.75">
      <c r="U260" s="125">
        <v>258</v>
      </c>
      <c r="V260" s="126"/>
    </row>
    <row r="261" spans="21:22" ht="12.75">
      <c r="U261" s="125">
        <v>259</v>
      </c>
      <c r="V261" s="126"/>
    </row>
    <row r="262" spans="21:22" ht="12.75">
      <c r="U262" s="125">
        <v>260</v>
      </c>
      <c r="V262" s="126"/>
    </row>
    <row r="263" spans="21:22" ht="12.75">
      <c r="U263" s="125">
        <v>261</v>
      </c>
      <c r="V263" s="126"/>
    </row>
    <row r="264" spans="21:22" ht="12.75">
      <c r="U264" s="125">
        <v>262</v>
      </c>
      <c r="V264" s="126"/>
    </row>
    <row r="265" spans="21:22" ht="12.75">
      <c r="U265" s="125">
        <v>263</v>
      </c>
      <c r="V265" s="126"/>
    </row>
    <row r="266" spans="21:22" ht="12.75">
      <c r="U266" s="125">
        <v>264</v>
      </c>
      <c r="V266" s="126"/>
    </row>
    <row r="267" spans="21:22" ht="12.75">
      <c r="U267" s="125">
        <v>265</v>
      </c>
      <c r="V267" s="126"/>
    </row>
    <row r="268" spans="21:22" ht="12.75">
      <c r="U268" s="125">
        <v>266</v>
      </c>
      <c r="V268" s="126"/>
    </row>
    <row r="269" spans="21:22" ht="12.75">
      <c r="U269" s="125">
        <v>267</v>
      </c>
      <c r="V269" s="126"/>
    </row>
    <row r="270" spans="21:22" ht="12.75">
      <c r="U270" s="125">
        <v>268</v>
      </c>
      <c r="V270" s="126"/>
    </row>
    <row r="271" spans="21:22" ht="12.75">
      <c r="U271" s="125">
        <v>269</v>
      </c>
      <c r="V271" s="126"/>
    </row>
    <row r="272" spans="21:22" ht="12.75">
      <c r="U272" s="125">
        <v>270</v>
      </c>
      <c r="V272" s="126"/>
    </row>
    <row r="273" spans="21:22" ht="12.75">
      <c r="U273" s="125">
        <v>271</v>
      </c>
      <c r="V273" s="126"/>
    </row>
    <row r="274" spans="21:22" ht="12.75">
      <c r="U274" s="125">
        <v>272</v>
      </c>
      <c r="V274" s="126"/>
    </row>
    <row r="275" spans="21:22" ht="12.75">
      <c r="U275" s="125">
        <v>273</v>
      </c>
      <c r="V275" s="126"/>
    </row>
    <row r="276" spans="21:22" ht="12.75">
      <c r="U276" s="125">
        <v>274</v>
      </c>
      <c r="V276" s="126"/>
    </row>
    <row r="277" spans="21:22" ht="12.75">
      <c r="U277" s="125">
        <v>275</v>
      </c>
      <c r="V277" s="126"/>
    </row>
    <row r="278" spans="21:22" ht="12.75">
      <c r="U278" s="125">
        <v>276</v>
      </c>
      <c r="V278" s="126"/>
    </row>
    <row r="279" spans="21:22" ht="12.75">
      <c r="U279" s="125">
        <v>277</v>
      </c>
      <c r="V279" s="126"/>
    </row>
    <row r="280" spans="21:22" ht="12.75">
      <c r="U280" s="125">
        <v>278</v>
      </c>
      <c r="V280" s="126"/>
    </row>
    <row r="281" spans="21:22" ht="12.75">
      <c r="U281" s="125">
        <v>279</v>
      </c>
      <c r="V281" s="126"/>
    </row>
    <row r="282" spans="21:22" ht="12.75">
      <c r="U282" s="125">
        <v>280</v>
      </c>
      <c r="V282" s="126"/>
    </row>
    <row r="283" spans="21:22" ht="12.75">
      <c r="U283" s="125">
        <v>281</v>
      </c>
      <c r="V283" s="126"/>
    </row>
    <row r="284" spans="21:22" ht="12.75">
      <c r="U284" s="125">
        <v>282</v>
      </c>
      <c r="V284" s="126"/>
    </row>
    <row r="285" spans="21:22" ht="12.75">
      <c r="U285" s="125">
        <v>283</v>
      </c>
      <c r="V285" s="126"/>
    </row>
    <row r="286" spans="21:22" ht="12.75">
      <c r="U286" s="125">
        <v>284</v>
      </c>
      <c r="V286" s="126"/>
    </row>
    <row r="287" spans="21:22" ht="12.75">
      <c r="U287" s="125">
        <v>285</v>
      </c>
      <c r="V287" s="126"/>
    </row>
    <row r="288" spans="21:22" ht="12.75">
      <c r="U288" s="125">
        <v>286</v>
      </c>
      <c r="V288" s="126"/>
    </row>
    <row r="289" spans="21:22" ht="12.75">
      <c r="U289" s="125">
        <v>287</v>
      </c>
      <c r="V289" s="126"/>
    </row>
    <row r="290" spans="21:22" ht="12.75">
      <c r="U290" s="125">
        <v>288</v>
      </c>
      <c r="V290" s="126"/>
    </row>
    <row r="291" spans="21:22" ht="12.75">
      <c r="U291" s="125">
        <v>289</v>
      </c>
      <c r="V291" s="126"/>
    </row>
    <row r="292" spans="21:22" ht="12.75">
      <c r="U292" s="125">
        <v>290</v>
      </c>
      <c r="V292" s="126"/>
    </row>
    <row r="293" spans="21:22" ht="12.75">
      <c r="U293" s="125">
        <v>291</v>
      </c>
      <c r="V293" s="126"/>
    </row>
    <row r="294" spans="21:22" ht="12.75">
      <c r="U294" s="125">
        <v>292</v>
      </c>
      <c r="V294" s="126"/>
    </row>
    <row r="295" spans="21:22" ht="12.75">
      <c r="U295" s="125">
        <v>293</v>
      </c>
      <c r="V295" s="126"/>
    </row>
    <row r="296" spans="21:22" ht="12.75">
      <c r="U296" s="125">
        <v>294</v>
      </c>
      <c r="V296" s="126"/>
    </row>
    <row r="297" spans="21:22" ht="12.75">
      <c r="U297" s="125">
        <v>295</v>
      </c>
      <c r="V297" s="126"/>
    </row>
    <row r="298" spans="21:22" ht="12.75">
      <c r="U298" s="125">
        <v>296</v>
      </c>
      <c r="V298" s="126"/>
    </row>
    <row r="299" spans="21:22" ht="12.75">
      <c r="U299" s="125">
        <v>297</v>
      </c>
      <c r="V299" s="126"/>
    </row>
    <row r="300" spans="21:22" ht="12.75">
      <c r="U300" s="125">
        <v>298</v>
      </c>
      <c r="V300" s="126"/>
    </row>
    <row r="301" spans="21:22" ht="12.75">
      <c r="U301" s="125">
        <v>299</v>
      </c>
      <c r="V301" s="126"/>
    </row>
    <row r="302" spans="21:22" ht="12.75">
      <c r="U302" s="125">
        <v>300</v>
      </c>
      <c r="V302" s="126" t="s">
        <v>179</v>
      </c>
    </row>
    <row r="303" spans="21:22" ht="12.75">
      <c r="U303" s="125">
        <v>301</v>
      </c>
      <c r="V303" s="126"/>
    </row>
    <row r="304" spans="21:22" ht="12.75">
      <c r="U304" s="125">
        <v>302</v>
      </c>
      <c r="V304" s="126"/>
    </row>
    <row r="305" spans="21:22" ht="12.75">
      <c r="U305" s="125">
        <v>303</v>
      </c>
      <c r="V305" s="126"/>
    </row>
    <row r="306" spans="21:22" ht="12.75">
      <c r="U306" s="125">
        <v>304</v>
      </c>
      <c r="V306" s="126"/>
    </row>
    <row r="307" spans="21:22" ht="12.75">
      <c r="U307" s="125">
        <v>305</v>
      </c>
      <c r="V307" s="126"/>
    </row>
    <row r="308" spans="21:22" ht="12.75">
      <c r="U308" s="125">
        <v>306</v>
      </c>
      <c r="V308" s="126"/>
    </row>
    <row r="309" spans="21:22" ht="12.75">
      <c r="U309" s="125">
        <v>307</v>
      </c>
      <c r="V309" s="126"/>
    </row>
    <row r="310" spans="21:22" ht="12.75">
      <c r="U310" s="125">
        <v>308</v>
      </c>
      <c r="V310" s="126"/>
    </row>
    <row r="311" spans="21:22" ht="12.75">
      <c r="U311" s="125">
        <v>309</v>
      </c>
      <c r="V311" s="126"/>
    </row>
    <row r="312" spans="21:22" ht="12.75">
      <c r="U312" s="125">
        <v>310</v>
      </c>
      <c r="V312" s="126"/>
    </row>
    <row r="313" spans="21:22" ht="12.75">
      <c r="U313" s="125">
        <v>311</v>
      </c>
      <c r="V313" s="126"/>
    </row>
    <row r="314" spans="21:22" ht="12.75">
      <c r="U314" s="125">
        <v>312</v>
      </c>
      <c r="V314" s="126"/>
    </row>
    <row r="315" spans="21:22" ht="12.75">
      <c r="U315" s="125">
        <v>313</v>
      </c>
      <c r="V315" s="126"/>
    </row>
    <row r="316" spans="21:22" ht="12.75">
      <c r="U316" s="125">
        <v>314</v>
      </c>
      <c r="V316" s="126"/>
    </row>
    <row r="317" spans="21:22" ht="12.75">
      <c r="U317" s="125">
        <v>315</v>
      </c>
      <c r="V317" s="126"/>
    </row>
    <row r="318" spans="21:22" ht="12.75">
      <c r="U318" s="125">
        <v>316</v>
      </c>
      <c r="V318" s="126"/>
    </row>
    <row r="319" spans="21:22" ht="12.75">
      <c r="U319" s="125">
        <v>317</v>
      </c>
      <c r="V319" s="126"/>
    </row>
    <row r="320" spans="21:22" ht="12.75">
      <c r="U320" s="125">
        <v>318</v>
      </c>
      <c r="V320" s="126"/>
    </row>
    <row r="321" spans="21:22" ht="12.75">
      <c r="U321" s="125">
        <v>319</v>
      </c>
      <c r="V321" s="126"/>
    </row>
    <row r="322" spans="21:22" ht="12.75">
      <c r="U322" s="125">
        <v>320</v>
      </c>
      <c r="V322" s="126"/>
    </row>
    <row r="323" spans="21:22" ht="12.75">
      <c r="U323" s="125">
        <v>321</v>
      </c>
      <c r="V323" s="126"/>
    </row>
    <row r="324" spans="21:22" ht="12.75">
      <c r="U324" s="125">
        <v>322</v>
      </c>
      <c r="V324" s="126"/>
    </row>
    <row r="325" spans="21:22" ht="12.75">
      <c r="U325" s="125">
        <v>323</v>
      </c>
      <c r="V325" s="126"/>
    </row>
    <row r="326" spans="21:22" ht="12.75">
      <c r="U326" s="125">
        <v>324</v>
      </c>
      <c r="V326" s="126"/>
    </row>
    <row r="327" spans="21:22" ht="12.75">
      <c r="U327" s="125">
        <v>325</v>
      </c>
      <c r="V327" s="126"/>
    </row>
    <row r="328" spans="21:22" ht="12.75">
      <c r="U328" s="125">
        <v>326</v>
      </c>
      <c r="V328" s="126"/>
    </row>
    <row r="329" spans="21:22" ht="12.75">
      <c r="U329" s="125">
        <v>327</v>
      </c>
      <c r="V329" s="126"/>
    </row>
    <row r="330" spans="21:22" ht="12.75">
      <c r="U330" s="125">
        <v>328</v>
      </c>
      <c r="V330" s="126"/>
    </row>
    <row r="331" spans="21:22" ht="12.75">
      <c r="U331" s="125">
        <v>329</v>
      </c>
      <c r="V331" s="126"/>
    </row>
    <row r="332" spans="21:22" ht="12.75">
      <c r="U332" s="125">
        <v>330</v>
      </c>
      <c r="V332" s="126"/>
    </row>
    <row r="333" spans="21:22" ht="12.75">
      <c r="U333" s="125">
        <v>331</v>
      </c>
      <c r="V333" s="126"/>
    </row>
    <row r="334" spans="21:22" ht="12.75">
      <c r="U334" s="125">
        <v>332</v>
      </c>
      <c r="V334" s="126"/>
    </row>
    <row r="335" spans="21:22" ht="12.75">
      <c r="U335" s="125">
        <v>333</v>
      </c>
      <c r="V335" s="126"/>
    </row>
    <row r="336" spans="21:22" ht="12.75">
      <c r="U336" s="125">
        <v>334</v>
      </c>
      <c r="V336" s="126"/>
    </row>
    <row r="337" spans="21:22" ht="12.75">
      <c r="U337" s="125">
        <v>335</v>
      </c>
      <c r="V337" s="126"/>
    </row>
    <row r="338" spans="21:22" ht="12.75">
      <c r="U338" s="125">
        <v>336</v>
      </c>
      <c r="V338" s="126"/>
    </row>
    <row r="339" spans="21:22" ht="12.75">
      <c r="U339" s="125">
        <v>337</v>
      </c>
      <c r="V339" s="126"/>
    </row>
    <row r="340" spans="21:22" ht="12.75">
      <c r="U340" s="125">
        <v>338</v>
      </c>
      <c r="V340" s="126"/>
    </row>
    <row r="341" spans="21:22" ht="12.75">
      <c r="U341" s="125">
        <v>339</v>
      </c>
      <c r="V341" s="126"/>
    </row>
    <row r="342" spans="21:22" ht="12.75">
      <c r="U342" s="125">
        <v>340</v>
      </c>
      <c r="V342" s="126"/>
    </row>
    <row r="343" spans="21:22" ht="12.75">
      <c r="U343" s="125">
        <v>341</v>
      </c>
      <c r="V343" s="126"/>
    </row>
    <row r="344" spans="21:22" ht="12.75">
      <c r="U344" s="125">
        <v>342</v>
      </c>
      <c r="V344" s="126"/>
    </row>
    <row r="345" spans="21:22" ht="12.75">
      <c r="U345" s="125">
        <v>343</v>
      </c>
      <c r="V345" s="126"/>
    </row>
    <row r="346" spans="21:22" ht="12.75">
      <c r="U346" s="125">
        <v>344</v>
      </c>
      <c r="V346" s="126"/>
    </row>
    <row r="347" spans="21:22" ht="12.75">
      <c r="U347" s="125">
        <v>345</v>
      </c>
      <c r="V347" s="126"/>
    </row>
    <row r="348" spans="21:22" ht="12.75">
      <c r="U348" s="125">
        <v>346</v>
      </c>
      <c r="V348" s="126"/>
    </row>
    <row r="349" spans="21:22" ht="12.75">
      <c r="U349" s="125">
        <v>347</v>
      </c>
      <c r="V349" s="126"/>
    </row>
    <row r="350" spans="21:22" ht="12.75">
      <c r="U350" s="125">
        <v>348</v>
      </c>
      <c r="V350" s="126"/>
    </row>
    <row r="351" spans="21:22" ht="12.75">
      <c r="U351" s="125">
        <v>349</v>
      </c>
      <c r="V351" s="126"/>
    </row>
    <row r="352" spans="21:22" ht="12.75">
      <c r="U352" s="125">
        <v>350</v>
      </c>
      <c r="V352" s="126"/>
    </row>
    <row r="353" spans="21:22" ht="12.75">
      <c r="U353" s="125">
        <v>351</v>
      </c>
      <c r="V353" s="126"/>
    </row>
    <row r="354" spans="21:22" ht="12.75">
      <c r="U354" s="125">
        <v>352</v>
      </c>
      <c r="V354" s="126"/>
    </row>
    <row r="355" spans="21:22" ht="12.75">
      <c r="U355" s="125">
        <v>353</v>
      </c>
      <c r="V355" s="126"/>
    </row>
    <row r="356" spans="21:22" ht="12.75">
      <c r="U356" s="125">
        <v>354</v>
      </c>
      <c r="V356" s="126"/>
    </row>
    <row r="357" spans="21:22" ht="12.75">
      <c r="U357" s="125">
        <v>355</v>
      </c>
      <c r="V357" s="126"/>
    </row>
    <row r="358" spans="21:22" ht="12.75">
      <c r="U358" s="125">
        <v>356</v>
      </c>
      <c r="V358" s="126"/>
    </row>
    <row r="359" spans="21:22" ht="12.75">
      <c r="U359" s="125">
        <v>357</v>
      </c>
      <c r="V359" s="126"/>
    </row>
    <row r="360" spans="21:22" ht="12.75">
      <c r="U360" s="125">
        <v>358</v>
      </c>
      <c r="V360" s="126"/>
    </row>
    <row r="361" spans="21:22" ht="12.75">
      <c r="U361" s="125">
        <v>359</v>
      </c>
      <c r="V361" s="126"/>
    </row>
    <row r="362" spans="21:22" ht="12.75">
      <c r="U362" s="125">
        <v>360</v>
      </c>
      <c r="V362" s="126"/>
    </row>
    <row r="363" spans="21:22" ht="12.75">
      <c r="U363" s="125">
        <v>361</v>
      </c>
      <c r="V363" s="126"/>
    </row>
    <row r="364" spans="21:22" ht="12.75">
      <c r="U364" s="125">
        <v>362</v>
      </c>
      <c r="V364" s="126"/>
    </row>
    <row r="365" spans="21:22" ht="12.75">
      <c r="U365" s="125">
        <v>363</v>
      </c>
      <c r="V365" s="126"/>
    </row>
    <row r="366" spans="21:22" ht="12.75">
      <c r="U366" s="125">
        <v>364</v>
      </c>
      <c r="V366" s="126"/>
    </row>
    <row r="367" spans="21:22" ht="12.75">
      <c r="U367" s="125">
        <v>365</v>
      </c>
      <c r="V367" s="126"/>
    </row>
    <row r="368" spans="21:22" ht="12.75">
      <c r="U368" s="125">
        <v>366</v>
      </c>
      <c r="V368" s="126"/>
    </row>
    <row r="369" spans="21:22" ht="12.75">
      <c r="U369" s="125">
        <v>367</v>
      </c>
      <c r="V369" s="126"/>
    </row>
    <row r="370" spans="21:22" ht="12.75">
      <c r="U370" s="125">
        <v>368</v>
      </c>
      <c r="V370" s="126"/>
    </row>
    <row r="371" spans="21:22" ht="12.75">
      <c r="U371" s="125">
        <v>369</v>
      </c>
      <c r="V371" s="126"/>
    </row>
    <row r="372" spans="21:22" ht="12.75">
      <c r="U372" s="125">
        <v>370</v>
      </c>
      <c r="V372" s="126"/>
    </row>
    <row r="373" spans="21:22" ht="12.75">
      <c r="U373" s="125">
        <v>371</v>
      </c>
      <c r="V373" s="126"/>
    </row>
    <row r="374" spans="21:22" ht="12.75">
      <c r="U374" s="125">
        <v>372</v>
      </c>
      <c r="V374" s="126"/>
    </row>
    <row r="375" spans="21:22" ht="12.75">
      <c r="U375" s="125">
        <v>373</v>
      </c>
      <c r="V375" s="126"/>
    </row>
    <row r="376" spans="21:22" ht="12.75">
      <c r="U376" s="125">
        <v>374</v>
      </c>
      <c r="V376" s="126"/>
    </row>
    <row r="377" spans="21:22" ht="12.75">
      <c r="U377" s="125">
        <v>375</v>
      </c>
      <c r="V377" s="126"/>
    </row>
    <row r="378" spans="21:22" ht="12.75">
      <c r="U378" s="125">
        <v>376</v>
      </c>
      <c r="V378" s="126"/>
    </row>
    <row r="379" spans="21:22" ht="12.75">
      <c r="U379" s="125">
        <v>377</v>
      </c>
      <c r="V379" s="126"/>
    </row>
    <row r="380" spans="21:22" ht="12.75">
      <c r="U380" s="125">
        <v>378</v>
      </c>
      <c r="V380" s="126"/>
    </row>
    <row r="381" spans="21:22" ht="12.75">
      <c r="U381" s="125">
        <v>379</v>
      </c>
      <c r="V381" s="126"/>
    </row>
    <row r="382" spans="21:22" ht="12.75">
      <c r="U382" s="125">
        <v>380</v>
      </c>
      <c r="V382" s="126"/>
    </row>
    <row r="383" spans="21:22" ht="12.75">
      <c r="U383" s="125">
        <v>381</v>
      </c>
      <c r="V383" s="126"/>
    </row>
    <row r="384" spans="21:22" ht="12.75">
      <c r="U384" s="125">
        <v>382</v>
      </c>
      <c r="V384" s="126"/>
    </row>
    <row r="385" spans="21:22" ht="12.75">
      <c r="U385" s="125">
        <v>383</v>
      </c>
      <c r="V385" s="126"/>
    </row>
    <row r="386" spans="21:22" ht="12.75">
      <c r="U386" s="125">
        <v>384</v>
      </c>
      <c r="V386" s="126"/>
    </row>
    <row r="387" spans="21:22" ht="12.75">
      <c r="U387" s="125">
        <v>385</v>
      </c>
      <c r="V387" s="126"/>
    </row>
    <row r="388" spans="21:22" ht="12.75">
      <c r="U388" s="125">
        <v>386</v>
      </c>
      <c r="V388" s="126"/>
    </row>
    <row r="389" spans="21:22" ht="12.75">
      <c r="U389" s="125">
        <v>387</v>
      </c>
      <c r="V389" s="126"/>
    </row>
    <row r="390" spans="21:22" ht="12.75">
      <c r="U390" s="125">
        <v>388</v>
      </c>
      <c r="V390" s="126"/>
    </row>
    <row r="391" spans="21:22" ht="12.75">
      <c r="U391" s="125">
        <v>389</v>
      </c>
      <c r="V391" s="126"/>
    </row>
    <row r="392" spans="21:22" ht="12.75">
      <c r="U392" s="125">
        <v>390</v>
      </c>
      <c r="V392" s="126"/>
    </row>
    <row r="393" spans="21:22" ht="12.75">
      <c r="U393" s="125">
        <v>391</v>
      </c>
      <c r="V393" s="126"/>
    </row>
    <row r="394" spans="21:22" ht="12.75">
      <c r="U394" s="125">
        <v>392</v>
      </c>
      <c r="V394" s="126"/>
    </row>
    <row r="395" spans="21:22" ht="12.75">
      <c r="U395" s="125">
        <v>393</v>
      </c>
      <c r="V395" s="126"/>
    </row>
    <row r="396" spans="21:22" ht="12.75">
      <c r="U396" s="125">
        <v>394</v>
      </c>
      <c r="V396" s="126"/>
    </row>
    <row r="397" spans="21:22" ht="12.75">
      <c r="U397" s="125">
        <v>395</v>
      </c>
      <c r="V397" s="126"/>
    </row>
    <row r="398" spans="21:22" ht="12.75">
      <c r="U398" s="125">
        <v>396</v>
      </c>
      <c r="V398" s="126"/>
    </row>
    <row r="399" spans="21:22" ht="12.75">
      <c r="U399" s="125">
        <v>397</v>
      </c>
      <c r="V399" s="126"/>
    </row>
    <row r="400" spans="21:22" ht="12.75">
      <c r="U400" s="125">
        <v>398</v>
      </c>
      <c r="V400" s="126"/>
    </row>
    <row r="401" spans="21:22" ht="12.75">
      <c r="U401" s="125">
        <v>399</v>
      </c>
      <c r="V401" s="126"/>
    </row>
    <row r="402" spans="21:22" ht="12.75">
      <c r="U402" s="125">
        <v>400</v>
      </c>
      <c r="V402" s="126" t="s">
        <v>180</v>
      </c>
    </row>
    <row r="403" spans="21:22" ht="12.75">
      <c r="U403" s="125"/>
      <c r="V403" s="126"/>
    </row>
    <row r="404" spans="21:22" ht="12.75">
      <c r="U404" s="125"/>
      <c r="V404" s="126"/>
    </row>
    <row r="405" spans="21:22" ht="12.75">
      <c r="U405" s="125"/>
      <c r="V405" s="126"/>
    </row>
    <row r="406" spans="21:22" ht="12.75">
      <c r="U406" s="125"/>
      <c r="V406" s="126"/>
    </row>
    <row r="407" spans="21:22" ht="12.75">
      <c r="U407" s="125"/>
      <c r="V407" s="126"/>
    </row>
    <row r="408" spans="21:22" ht="12.75">
      <c r="U408" s="125"/>
      <c r="V408" s="126"/>
    </row>
    <row r="409" spans="21:22" ht="12.75">
      <c r="U409" s="125"/>
      <c r="V409" s="126"/>
    </row>
    <row r="410" spans="21:22" ht="12.75">
      <c r="U410" s="125"/>
      <c r="V410" s="126"/>
    </row>
    <row r="411" spans="21:22" ht="12.75">
      <c r="U411" s="125"/>
      <c r="V411" s="126"/>
    </row>
    <row r="412" spans="21:22" ht="12.75">
      <c r="U412" s="125"/>
      <c r="V412" s="126"/>
    </row>
    <row r="413" spans="21:22" ht="12.75">
      <c r="U413" s="125"/>
      <c r="V413" s="126"/>
    </row>
    <row r="414" spans="21:22" ht="12.75">
      <c r="U414" s="125"/>
      <c r="V414" s="126"/>
    </row>
    <row r="415" spans="21:22" ht="12.75">
      <c r="U415" s="125"/>
      <c r="V415" s="126"/>
    </row>
    <row r="416" spans="21:22" ht="12.75">
      <c r="U416" s="125"/>
      <c r="V416" s="126"/>
    </row>
    <row r="417" spans="21:22" ht="12.75">
      <c r="U417" s="125"/>
      <c r="V417" s="126"/>
    </row>
    <row r="418" spans="21:22" ht="12.75">
      <c r="U418" s="125"/>
      <c r="V418" s="126"/>
    </row>
    <row r="419" spans="21:22" ht="12.75">
      <c r="U419" s="125"/>
      <c r="V419" s="126"/>
    </row>
    <row r="420" spans="21:22" ht="12.75">
      <c r="U420" s="125"/>
      <c r="V420" s="126"/>
    </row>
    <row r="421" spans="21:22" ht="12.75">
      <c r="U421" s="125"/>
      <c r="V421" s="126"/>
    </row>
    <row r="422" spans="21:22" ht="12.75">
      <c r="U422" s="125"/>
      <c r="V422" s="126"/>
    </row>
    <row r="423" spans="21:22" ht="12.75">
      <c r="U423" s="125"/>
      <c r="V423" s="126"/>
    </row>
    <row r="424" spans="21:22" ht="12.75">
      <c r="U424" s="125"/>
      <c r="V424" s="126"/>
    </row>
    <row r="425" spans="21:22" ht="12.75">
      <c r="U425" s="125"/>
      <c r="V425" s="126"/>
    </row>
    <row r="426" spans="21:22" ht="12.75">
      <c r="U426" s="125"/>
      <c r="V426" s="126"/>
    </row>
    <row r="427" spans="21:22" ht="12.75">
      <c r="U427" s="125"/>
      <c r="V427" s="126"/>
    </row>
    <row r="428" spans="21:22" ht="12.75">
      <c r="U428" s="125"/>
      <c r="V428" s="126"/>
    </row>
    <row r="429" spans="21:22" ht="12.75">
      <c r="U429" s="125"/>
      <c r="V429" s="126"/>
    </row>
    <row r="430" spans="21:22" ht="12.75">
      <c r="U430" s="125"/>
      <c r="V430" s="126"/>
    </row>
    <row r="431" spans="21:22" ht="12.75">
      <c r="U431" s="125"/>
      <c r="V431" s="126"/>
    </row>
    <row r="432" spans="21:22" ht="12.75">
      <c r="U432" s="125"/>
      <c r="V432" s="126"/>
    </row>
    <row r="433" spans="21:22" ht="12.75">
      <c r="U433" s="125"/>
      <c r="V433" s="126"/>
    </row>
    <row r="434" spans="21:22" ht="12.75">
      <c r="U434" s="125"/>
      <c r="V434" s="126"/>
    </row>
    <row r="435" spans="21:22" ht="12.75">
      <c r="U435" s="125"/>
      <c r="V435" s="126"/>
    </row>
    <row r="436" spans="21:22" ht="12.75">
      <c r="U436" s="125"/>
      <c r="V436" s="126"/>
    </row>
    <row r="437" spans="21:22" ht="12.75">
      <c r="U437" s="125"/>
      <c r="V437" s="126"/>
    </row>
    <row r="438" spans="21:22" ht="12.75">
      <c r="U438" s="125"/>
      <c r="V438" s="126"/>
    </row>
    <row r="439" spans="21:22" ht="12.75">
      <c r="U439" s="125"/>
      <c r="V439" s="126"/>
    </row>
    <row r="440" spans="21:22" ht="12.75">
      <c r="U440" s="125"/>
      <c r="V440" s="126"/>
    </row>
    <row r="441" spans="21:22" ht="12.75">
      <c r="U441" s="125"/>
      <c r="V441" s="126"/>
    </row>
    <row r="442" spans="21:22" ht="12.75">
      <c r="U442" s="125"/>
      <c r="V442" s="126"/>
    </row>
    <row r="443" spans="21:22" ht="12.75">
      <c r="U443" s="125"/>
      <c r="V443" s="126"/>
    </row>
    <row r="444" spans="21:22" ht="12.75">
      <c r="U444" s="125"/>
      <c r="V444" s="126"/>
    </row>
    <row r="445" spans="21:22" ht="12.75">
      <c r="U445" s="125"/>
      <c r="V445" s="126"/>
    </row>
    <row r="446" spans="21:22" ht="12.75">
      <c r="U446" s="125"/>
      <c r="V446" s="126"/>
    </row>
    <row r="447" spans="21:22" ht="12.75">
      <c r="U447" s="125"/>
      <c r="V447" s="126"/>
    </row>
    <row r="448" spans="21:22" ht="12.75">
      <c r="U448" s="125"/>
      <c r="V448" s="126"/>
    </row>
    <row r="449" spans="21:22" ht="12.75">
      <c r="U449" s="125"/>
      <c r="V449" s="126"/>
    </row>
    <row r="450" spans="21:22" ht="12.75">
      <c r="U450" s="125"/>
      <c r="V450" s="126"/>
    </row>
    <row r="451" spans="21:22" ht="12.75">
      <c r="U451" s="125"/>
      <c r="V451" s="126"/>
    </row>
    <row r="452" spans="21:22" ht="12.75">
      <c r="U452" s="125"/>
      <c r="V452" s="126"/>
    </row>
    <row r="453" spans="21:22" ht="12.75">
      <c r="U453" s="125"/>
      <c r="V453" s="126"/>
    </row>
    <row r="454" spans="21:22" ht="12.75">
      <c r="U454" s="125"/>
      <c r="V454" s="126"/>
    </row>
    <row r="455" spans="21:22" ht="12.75">
      <c r="U455" s="125"/>
      <c r="V455" s="126"/>
    </row>
    <row r="456" spans="21:22" ht="12.75">
      <c r="U456" s="125"/>
      <c r="V456" s="126"/>
    </row>
    <row r="457" spans="21:22" ht="12.75">
      <c r="U457" s="125"/>
      <c r="V457" s="126"/>
    </row>
    <row r="458" spans="21:22" ht="12.75">
      <c r="U458" s="125"/>
      <c r="V458" s="126"/>
    </row>
    <row r="459" spans="21:22" ht="12.75">
      <c r="U459" s="125"/>
      <c r="V459" s="126"/>
    </row>
    <row r="460" spans="21:22" ht="12.75">
      <c r="U460" s="125"/>
      <c r="V460" s="126"/>
    </row>
    <row r="461" spans="21:22" ht="12.75">
      <c r="U461" s="125"/>
      <c r="V461" s="126"/>
    </row>
    <row r="462" spans="21:22" ht="12.75">
      <c r="U462" s="125"/>
      <c r="V462" s="126"/>
    </row>
    <row r="463" spans="21:22" ht="12.75">
      <c r="U463" s="125"/>
      <c r="V463" s="126"/>
    </row>
    <row r="464" spans="21:22" ht="12.75">
      <c r="U464" s="125"/>
      <c r="V464" s="126"/>
    </row>
    <row r="465" spans="21:22" ht="12.75">
      <c r="U465" s="125"/>
      <c r="V465" s="126"/>
    </row>
    <row r="466" spans="21:22" ht="12.75">
      <c r="U466" s="125"/>
      <c r="V466" s="126"/>
    </row>
    <row r="467" spans="21:22" ht="12.75">
      <c r="U467" s="125"/>
      <c r="V467" s="126"/>
    </row>
    <row r="468" spans="21:22" ht="12.75">
      <c r="U468" s="125"/>
      <c r="V468" s="126"/>
    </row>
    <row r="469" spans="21:22" ht="12.75">
      <c r="U469" s="125"/>
      <c r="V469" s="126"/>
    </row>
    <row r="470" spans="21:22" ht="12.75">
      <c r="U470" s="125"/>
      <c r="V470" s="126"/>
    </row>
    <row r="471" spans="21:22" ht="12.75">
      <c r="U471" s="125"/>
      <c r="V471" s="126"/>
    </row>
    <row r="472" spans="21:22" ht="12.75">
      <c r="U472" s="125"/>
      <c r="V472" s="126"/>
    </row>
    <row r="473" spans="21:22" ht="12.75">
      <c r="U473" s="125"/>
      <c r="V473" s="126"/>
    </row>
    <row r="474" spans="21:22" ht="12.75">
      <c r="U474" s="125"/>
      <c r="V474" s="126"/>
    </row>
    <row r="475" spans="21:22" ht="12.75">
      <c r="U475" s="125"/>
      <c r="V475" s="126"/>
    </row>
    <row r="476" spans="21:22" ht="12.75">
      <c r="U476" s="125"/>
      <c r="V476" s="126"/>
    </row>
    <row r="477" spans="21:22" ht="12.75">
      <c r="U477" s="125"/>
      <c r="V477" s="126"/>
    </row>
    <row r="478" spans="21:22" ht="12.75">
      <c r="U478" s="125"/>
      <c r="V478" s="126"/>
    </row>
    <row r="479" spans="21:22" ht="12.75">
      <c r="U479" s="125"/>
      <c r="V479" s="126"/>
    </row>
    <row r="480" spans="21:22" ht="12.75">
      <c r="U480" s="125"/>
      <c r="V480" s="126"/>
    </row>
    <row r="481" spans="21:22" ht="12.75">
      <c r="U481" s="125"/>
      <c r="V481" s="126"/>
    </row>
    <row r="482" spans="21:22" ht="12.75">
      <c r="U482" s="125"/>
      <c r="V482" s="126"/>
    </row>
    <row r="483" spans="21:22" ht="12.75">
      <c r="U483" s="125"/>
      <c r="V483" s="126"/>
    </row>
    <row r="484" spans="21:22" ht="12.75">
      <c r="U484" s="125"/>
      <c r="V484" s="126"/>
    </row>
    <row r="485" spans="21:22" ht="12.75">
      <c r="U485" s="125"/>
      <c r="V485" s="126"/>
    </row>
    <row r="486" spans="21:22" ht="12.75">
      <c r="U486" s="125"/>
      <c r="V486" s="126"/>
    </row>
    <row r="487" spans="21:22" ht="12.75">
      <c r="U487" s="125"/>
      <c r="V487" s="126"/>
    </row>
    <row r="488" spans="21:22" ht="12.75">
      <c r="U488" s="125"/>
      <c r="V488" s="126"/>
    </row>
    <row r="489" spans="21:22" ht="12.75">
      <c r="U489" s="125"/>
      <c r="V489" s="126"/>
    </row>
    <row r="490" spans="21:22" ht="12.75">
      <c r="U490" s="125"/>
      <c r="V490" s="126"/>
    </row>
    <row r="491" spans="21:22" ht="12.75">
      <c r="U491" s="125"/>
      <c r="V491" s="126"/>
    </row>
    <row r="492" spans="21:22" ht="12.75">
      <c r="U492" s="125"/>
      <c r="V492" s="126"/>
    </row>
    <row r="493" spans="21:22" ht="12.75">
      <c r="U493" s="125"/>
      <c r="V493" s="126"/>
    </row>
    <row r="494" spans="21:22" ht="12.75">
      <c r="U494" s="125"/>
      <c r="V494" s="126"/>
    </row>
    <row r="495" spans="21:22" ht="12.75">
      <c r="U495" s="125"/>
      <c r="V495" s="126"/>
    </row>
    <row r="496" spans="21:22" ht="12.75">
      <c r="U496" s="125"/>
      <c r="V496" s="126"/>
    </row>
    <row r="497" spans="21:22" ht="12.75">
      <c r="U497" s="125"/>
      <c r="V497" s="126"/>
    </row>
    <row r="498" spans="21:22" ht="12.75">
      <c r="U498" s="125"/>
      <c r="V498" s="126"/>
    </row>
    <row r="499" spans="21:22" ht="12.75">
      <c r="U499" s="125"/>
      <c r="V499" s="126"/>
    </row>
    <row r="500" spans="21:22" ht="12.75">
      <c r="U500" s="125"/>
      <c r="V500" s="126"/>
    </row>
    <row r="501" spans="21:22" ht="12.75">
      <c r="U501" s="125"/>
      <c r="V501" s="126"/>
    </row>
    <row r="502" spans="21:22" ht="12.75">
      <c r="U502" s="125">
        <v>500</v>
      </c>
      <c r="V502" s="126" t="s">
        <v>181</v>
      </c>
    </row>
    <row r="503" spans="21:22" ht="12.75">
      <c r="U503" s="125">
        <v>501</v>
      </c>
      <c r="V503" s="126"/>
    </row>
    <row r="504" spans="21:22" ht="12.75">
      <c r="U504" s="125">
        <v>502</v>
      </c>
      <c r="V504" s="126"/>
    </row>
    <row r="505" spans="21:22" ht="12.75">
      <c r="U505" s="125">
        <v>503</v>
      </c>
      <c r="V505" s="126"/>
    </row>
    <row r="506" spans="21:22" ht="12.75">
      <c r="U506" s="125">
        <v>504</v>
      </c>
      <c r="V506" s="126"/>
    </row>
    <row r="507" spans="21:22" ht="12.75">
      <c r="U507" s="125">
        <v>505</v>
      </c>
      <c r="V507" s="126"/>
    </row>
    <row r="508" spans="21:22" ht="12.75">
      <c r="U508" s="125">
        <v>506</v>
      </c>
      <c r="V508" s="126"/>
    </row>
    <row r="509" spans="21:22" ht="12.75">
      <c r="U509" s="125">
        <v>507</v>
      </c>
      <c r="V509" s="126"/>
    </row>
    <row r="510" spans="21:22" ht="12.75">
      <c r="U510" s="125">
        <v>508</v>
      </c>
      <c r="V510" s="126"/>
    </row>
    <row r="511" spans="21:22" ht="12.75">
      <c r="U511" s="125">
        <v>509</v>
      </c>
      <c r="V511" s="126"/>
    </row>
    <row r="512" spans="21:22" ht="12.75">
      <c r="U512" s="125">
        <v>510</v>
      </c>
      <c r="V512" s="126"/>
    </row>
    <row r="513" spans="21:22" ht="12.75">
      <c r="U513" s="125">
        <v>511</v>
      </c>
      <c r="V513" s="126"/>
    </row>
    <row r="514" spans="21:22" ht="12.75">
      <c r="U514" s="125">
        <v>512</v>
      </c>
      <c r="V514" s="126"/>
    </row>
    <row r="515" spans="21:22" ht="12.75">
      <c r="U515" s="125">
        <v>513</v>
      </c>
      <c r="V515" s="126"/>
    </row>
    <row r="516" spans="21:22" ht="12.75">
      <c r="U516" s="125">
        <v>514</v>
      </c>
      <c r="V516" s="126"/>
    </row>
    <row r="517" spans="21:22" ht="12.75">
      <c r="U517" s="125">
        <v>515</v>
      </c>
      <c r="V517" s="126"/>
    </row>
    <row r="518" spans="21:22" ht="12.75">
      <c r="U518" s="125">
        <v>516</v>
      </c>
      <c r="V518" s="126"/>
    </row>
    <row r="519" spans="21:22" ht="12.75">
      <c r="U519" s="125">
        <v>517</v>
      </c>
      <c r="V519" s="126"/>
    </row>
    <row r="520" spans="21:22" ht="12.75">
      <c r="U520" s="125">
        <v>518</v>
      </c>
      <c r="V520" s="126"/>
    </row>
    <row r="521" spans="21:22" ht="12.75">
      <c r="U521" s="125">
        <v>519</v>
      </c>
      <c r="V521" s="126"/>
    </row>
    <row r="522" spans="21:22" ht="12.75">
      <c r="U522" s="125">
        <v>520</v>
      </c>
      <c r="V522" s="126"/>
    </row>
    <row r="523" spans="21:22" ht="12.75">
      <c r="U523" s="125">
        <v>521</v>
      </c>
      <c r="V523" s="126"/>
    </row>
    <row r="524" spans="21:22" ht="12.75">
      <c r="U524" s="125">
        <v>522</v>
      </c>
      <c r="V524" s="126"/>
    </row>
    <row r="525" spans="21:22" ht="12.75">
      <c r="U525" s="125">
        <v>523</v>
      </c>
      <c r="V525" s="126"/>
    </row>
    <row r="526" spans="21:22" ht="12.75">
      <c r="U526" s="125">
        <v>524</v>
      </c>
      <c r="V526" s="126"/>
    </row>
    <row r="527" spans="21:22" ht="12.75">
      <c r="U527" s="125">
        <v>525</v>
      </c>
      <c r="V527" s="126"/>
    </row>
    <row r="528" spans="21:22" ht="12.75">
      <c r="U528" s="125">
        <v>526</v>
      </c>
      <c r="V528" s="126"/>
    </row>
    <row r="529" spans="21:22" ht="12.75">
      <c r="U529" s="125">
        <v>527</v>
      </c>
      <c r="V529" s="126"/>
    </row>
    <row r="530" spans="21:22" ht="12.75">
      <c r="U530" s="125">
        <v>528</v>
      </c>
      <c r="V530" s="126"/>
    </row>
    <row r="531" spans="21:22" ht="12.75">
      <c r="U531" s="125">
        <v>529</v>
      </c>
      <c r="V531" s="126"/>
    </row>
    <row r="532" spans="21:22" ht="12.75">
      <c r="U532" s="125">
        <v>530</v>
      </c>
      <c r="V532" s="126"/>
    </row>
    <row r="533" spans="21:22" ht="12.75">
      <c r="U533" s="125">
        <v>531</v>
      </c>
      <c r="V533" s="126"/>
    </row>
    <row r="534" spans="21:22" ht="12.75">
      <c r="U534" s="125">
        <v>532</v>
      </c>
      <c r="V534" s="126"/>
    </row>
    <row r="535" spans="21:22" ht="12.75">
      <c r="U535" s="125">
        <v>533</v>
      </c>
      <c r="V535" s="126"/>
    </row>
    <row r="536" spans="21:22" ht="12.75">
      <c r="U536" s="125">
        <v>534</v>
      </c>
      <c r="V536" s="126"/>
    </row>
    <row r="537" spans="21:22" ht="12.75">
      <c r="U537" s="125">
        <v>535</v>
      </c>
      <c r="V537" s="126"/>
    </row>
    <row r="538" spans="21:22" ht="12.75">
      <c r="U538" s="125">
        <v>536</v>
      </c>
      <c r="V538" s="126"/>
    </row>
    <row r="539" spans="21:22" ht="12.75">
      <c r="U539" s="125">
        <v>537</v>
      </c>
      <c r="V539" s="126"/>
    </row>
    <row r="540" spans="21:22" ht="12.75">
      <c r="U540" s="125">
        <v>538</v>
      </c>
      <c r="V540" s="126"/>
    </row>
    <row r="541" spans="21:22" ht="12.75">
      <c r="U541" s="125">
        <v>539</v>
      </c>
      <c r="V541" s="126"/>
    </row>
    <row r="542" spans="21:22" ht="12.75">
      <c r="U542" s="125">
        <v>540</v>
      </c>
      <c r="V542" s="126"/>
    </row>
    <row r="543" spans="21:22" ht="12.75">
      <c r="U543" s="125">
        <v>541</v>
      </c>
      <c r="V543" s="126"/>
    </row>
    <row r="544" spans="21:22" ht="12.75">
      <c r="U544" s="125">
        <v>542</v>
      </c>
      <c r="V544" s="126"/>
    </row>
    <row r="545" spans="21:22" ht="12.75">
      <c r="U545" s="125">
        <v>543</v>
      </c>
      <c r="V545" s="126"/>
    </row>
    <row r="546" spans="21:22" ht="12.75">
      <c r="U546" s="125">
        <v>544</v>
      </c>
      <c r="V546" s="126"/>
    </row>
    <row r="547" spans="21:22" ht="12.75">
      <c r="U547" s="125">
        <v>545</v>
      </c>
      <c r="V547" s="126"/>
    </row>
    <row r="548" spans="21:22" ht="12.75">
      <c r="U548" s="125">
        <v>546</v>
      </c>
      <c r="V548" s="126"/>
    </row>
    <row r="549" spans="21:22" ht="12.75">
      <c r="U549" s="125">
        <v>547</v>
      </c>
      <c r="V549" s="126"/>
    </row>
    <row r="550" spans="21:22" ht="12.75">
      <c r="U550" s="125">
        <v>548</v>
      </c>
      <c r="V550" s="126"/>
    </row>
    <row r="551" spans="21:22" ht="12.75">
      <c r="U551" s="125">
        <v>549</v>
      </c>
      <c r="V551" s="126"/>
    </row>
    <row r="552" spans="21:22" ht="12.75">
      <c r="U552" s="125">
        <v>550</v>
      </c>
      <c r="V552" s="126"/>
    </row>
    <row r="553" spans="21:22" ht="12.75">
      <c r="U553" s="125">
        <v>551</v>
      </c>
      <c r="V553" s="126"/>
    </row>
    <row r="554" spans="21:22" ht="12.75">
      <c r="U554" s="125">
        <v>552</v>
      </c>
      <c r="V554" s="126"/>
    </row>
    <row r="555" spans="21:22" ht="12.75">
      <c r="U555" s="125">
        <v>553</v>
      </c>
      <c r="V555" s="126"/>
    </row>
    <row r="556" spans="21:22" ht="12.75">
      <c r="U556" s="125">
        <v>554</v>
      </c>
      <c r="V556" s="126"/>
    </row>
    <row r="557" spans="21:22" ht="12.75">
      <c r="U557" s="125">
        <v>555</v>
      </c>
      <c r="V557" s="126"/>
    </row>
    <row r="558" spans="21:22" ht="12.75">
      <c r="U558" s="125">
        <v>556</v>
      </c>
      <c r="V558" s="126"/>
    </row>
    <row r="559" spans="21:22" ht="12.75">
      <c r="U559" s="125">
        <v>557</v>
      </c>
      <c r="V559" s="126"/>
    </row>
    <row r="560" spans="21:22" ht="12.75">
      <c r="U560" s="125">
        <v>558</v>
      </c>
      <c r="V560" s="126"/>
    </row>
    <row r="561" spans="21:22" ht="12.75">
      <c r="U561" s="125">
        <v>559</v>
      </c>
      <c r="V561" s="126"/>
    </row>
    <row r="562" spans="21:22" ht="12.75">
      <c r="U562" s="125">
        <v>560</v>
      </c>
      <c r="V562" s="126"/>
    </row>
    <row r="563" spans="21:22" ht="12.75">
      <c r="U563" s="125">
        <v>561</v>
      </c>
      <c r="V563" s="126"/>
    </row>
    <row r="564" spans="21:22" ht="12.75">
      <c r="U564" s="125">
        <v>562</v>
      </c>
      <c r="V564" s="126"/>
    </row>
    <row r="565" spans="21:22" ht="12.75">
      <c r="U565" s="125">
        <v>563</v>
      </c>
      <c r="V565" s="126"/>
    </row>
    <row r="566" spans="21:22" ht="12.75">
      <c r="U566" s="125">
        <v>564</v>
      </c>
      <c r="V566" s="126"/>
    </row>
    <row r="567" spans="21:22" ht="12.75">
      <c r="U567" s="125">
        <v>565</v>
      </c>
      <c r="V567" s="126"/>
    </row>
    <row r="568" spans="21:22" ht="12.75">
      <c r="U568" s="125">
        <v>566</v>
      </c>
      <c r="V568" s="126"/>
    </row>
    <row r="569" spans="21:22" ht="12.75">
      <c r="U569" s="125">
        <v>567</v>
      </c>
      <c r="V569" s="126"/>
    </row>
    <row r="570" spans="21:22" ht="12.75">
      <c r="U570" s="125">
        <v>568</v>
      </c>
      <c r="V570" s="126"/>
    </row>
    <row r="571" spans="21:22" ht="12.75">
      <c r="U571" s="125">
        <v>569</v>
      </c>
      <c r="V571" s="126"/>
    </row>
    <row r="572" spans="21:22" ht="12.75">
      <c r="U572" s="125">
        <v>570</v>
      </c>
      <c r="V572" s="126"/>
    </row>
    <row r="573" spans="21:22" ht="12.75">
      <c r="U573" s="125">
        <v>571</v>
      </c>
      <c r="V573" s="126"/>
    </row>
    <row r="574" spans="21:22" ht="12.75">
      <c r="U574" s="125">
        <v>572</v>
      </c>
      <c r="V574" s="126"/>
    </row>
    <row r="575" spans="21:22" ht="12.75">
      <c r="U575" s="125">
        <v>573</v>
      </c>
      <c r="V575" s="126"/>
    </row>
    <row r="576" spans="21:22" ht="12.75">
      <c r="U576" s="125">
        <v>574</v>
      </c>
      <c r="V576" s="126"/>
    </row>
    <row r="577" spans="21:22" ht="12.75">
      <c r="U577" s="125">
        <v>575</v>
      </c>
      <c r="V577" s="126"/>
    </row>
    <row r="578" spans="21:22" ht="12.75">
      <c r="U578" s="125">
        <v>576</v>
      </c>
      <c r="V578" s="126"/>
    </row>
    <row r="579" spans="21:22" ht="12.75">
      <c r="U579" s="125">
        <v>577</v>
      </c>
      <c r="V579" s="126"/>
    </row>
    <row r="580" spans="21:22" ht="12.75">
      <c r="U580" s="125">
        <v>578</v>
      </c>
      <c r="V580" s="126"/>
    </row>
    <row r="581" spans="21:22" ht="12.75">
      <c r="U581" s="125">
        <v>579</v>
      </c>
      <c r="V581" s="126"/>
    </row>
    <row r="582" spans="21:22" ht="12.75">
      <c r="U582" s="125">
        <v>580</v>
      </c>
      <c r="V582" s="126"/>
    </row>
    <row r="583" spans="21:22" ht="12.75">
      <c r="U583" s="125">
        <v>581</v>
      </c>
      <c r="V583" s="126"/>
    </row>
    <row r="584" spans="21:22" ht="12.75">
      <c r="U584" s="125">
        <v>582</v>
      </c>
      <c r="V584" s="126"/>
    </row>
    <row r="585" spans="21:22" ht="12.75">
      <c r="U585" s="125">
        <v>583</v>
      </c>
      <c r="V585" s="126"/>
    </row>
    <row r="586" spans="21:22" ht="12.75">
      <c r="U586" s="125">
        <v>584</v>
      </c>
      <c r="V586" s="126"/>
    </row>
    <row r="587" spans="21:22" ht="12.75">
      <c r="U587" s="125">
        <v>585</v>
      </c>
      <c r="V587" s="126"/>
    </row>
    <row r="588" spans="21:22" ht="12.75">
      <c r="U588" s="125">
        <v>586</v>
      </c>
      <c r="V588" s="126"/>
    </row>
    <row r="589" spans="21:22" ht="12.75">
      <c r="U589" s="125">
        <v>587</v>
      </c>
      <c r="V589" s="126"/>
    </row>
    <row r="590" spans="21:22" ht="12.75">
      <c r="U590" s="125">
        <v>588</v>
      </c>
      <c r="V590" s="126"/>
    </row>
    <row r="591" spans="21:22" ht="12.75">
      <c r="U591" s="125">
        <v>589</v>
      </c>
      <c r="V591" s="126"/>
    </row>
    <row r="592" spans="21:22" ht="12.75">
      <c r="U592" s="125">
        <v>590</v>
      </c>
      <c r="V592" s="126"/>
    </row>
    <row r="593" spans="21:22" ht="12.75">
      <c r="U593" s="125">
        <v>591</v>
      </c>
      <c r="V593" s="126"/>
    </row>
    <row r="594" spans="21:22" ht="12.75">
      <c r="U594" s="125">
        <v>592</v>
      </c>
      <c r="V594" s="126"/>
    </row>
    <row r="595" spans="21:22" ht="12.75">
      <c r="U595" s="125">
        <v>593</v>
      </c>
      <c r="V595" s="126"/>
    </row>
    <row r="596" spans="21:22" ht="12.75">
      <c r="U596" s="125">
        <v>594</v>
      </c>
      <c r="V596" s="126"/>
    </row>
    <row r="597" spans="21:22" ht="12.75">
      <c r="U597" s="125">
        <v>595</v>
      </c>
      <c r="V597" s="126"/>
    </row>
    <row r="598" spans="21:22" ht="12.75">
      <c r="U598" s="125">
        <v>596</v>
      </c>
      <c r="V598" s="126"/>
    </row>
    <row r="599" spans="21:22" ht="12.75">
      <c r="U599" s="125">
        <v>597</v>
      </c>
      <c r="V599" s="126"/>
    </row>
    <row r="600" spans="21:22" ht="12.75">
      <c r="U600" s="125">
        <v>598</v>
      </c>
      <c r="V600" s="126"/>
    </row>
    <row r="601" spans="21:22" ht="12.75">
      <c r="U601" s="125">
        <v>599</v>
      </c>
      <c r="V601" s="126"/>
    </row>
    <row r="602" spans="21:22" ht="12.75">
      <c r="U602" s="125">
        <v>600</v>
      </c>
      <c r="V602" s="126" t="s">
        <v>182</v>
      </c>
    </row>
    <row r="603" spans="21:22" ht="12.75">
      <c r="U603" s="125">
        <v>601</v>
      </c>
      <c r="V603" s="126"/>
    </row>
    <row r="604" spans="21:22" ht="12.75">
      <c r="U604" s="125">
        <v>602</v>
      </c>
      <c r="V604" s="126"/>
    </row>
    <row r="605" spans="21:22" ht="12.75">
      <c r="U605" s="125">
        <v>603</v>
      </c>
      <c r="V605" s="126"/>
    </row>
    <row r="606" spans="21:22" ht="12.75">
      <c r="U606" s="125">
        <v>604</v>
      </c>
      <c r="V606" s="126"/>
    </row>
    <row r="607" spans="21:22" ht="12.75">
      <c r="U607" s="125">
        <v>605</v>
      </c>
      <c r="V607" s="126"/>
    </row>
    <row r="608" spans="21:22" ht="12.75">
      <c r="U608" s="125">
        <v>606</v>
      </c>
      <c r="V608" s="126"/>
    </row>
    <row r="609" spans="21:22" ht="12.75">
      <c r="U609" s="125">
        <v>607</v>
      </c>
      <c r="V609" s="126"/>
    </row>
    <row r="610" spans="21:22" ht="12.75">
      <c r="U610" s="125">
        <v>608</v>
      </c>
      <c r="V610" s="126"/>
    </row>
    <row r="611" spans="21:22" ht="12.75">
      <c r="U611" s="125">
        <v>609</v>
      </c>
      <c r="V611" s="126"/>
    </row>
    <row r="612" spans="21:22" ht="12.75">
      <c r="U612" s="125">
        <v>610</v>
      </c>
      <c r="V612" s="126"/>
    </row>
    <row r="613" spans="21:22" ht="12.75">
      <c r="U613" s="125">
        <v>611</v>
      </c>
      <c r="V613" s="126"/>
    </row>
    <row r="614" spans="21:22" ht="12.75">
      <c r="U614" s="125">
        <v>612</v>
      </c>
      <c r="V614" s="126"/>
    </row>
    <row r="615" spans="21:22" ht="12.75">
      <c r="U615" s="125">
        <v>613</v>
      </c>
      <c r="V615" s="126"/>
    </row>
    <row r="616" spans="21:22" ht="12.75">
      <c r="U616" s="125">
        <v>614</v>
      </c>
      <c r="V616" s="126"/>
    </row>
    <row r="617" spans="21:22" ht="12.75">
      <c r="U617" s="125">
        <v>615</v>
      </c>
      <c r="V617" s="126"/>
    </row>
    <row r="618" spans="21:22" ht="12.75">
      <c r="U618" s="125">
        <v>616</v>
      </c>
      <c r="V618" s="126"/>
    </row>
    <row r="619" spans="21:22" ht="12.75">
      <c r="U619" s="125">
        <v>617</v>
      </c>
      <c r="V619" s="126"/>
    </row>
    <row r="620" spans="21:22" ht="12.75">
      <c r="U620" s="125">
        <v>618</v>
      </c>
      <c r="V620" s="126"/>
    </row>
    <row r="621" spans="21:22" ht="12.75">
      <c r="U621" s="125">
        <v>619</v>
      </c>
      <c r="V621" s="126"/>
    </row>
    <row r="622" spans="21:22" ht="12.75">
      <c r="U622" s="125">
        <v>620</v>
      </c>
      <c r="V622" s="126"/>
    </row>
    <row r="623" spans="21:22" ht="12.75">
      <c r="U623" s="125">
        <v>621</v>
      </c>
      <c r="V623" s="126"/>
    </row>
    <row r="624" spans="21:22" ht="12.75">
      <c r="U624" s="125">
        <v>622</v>
      </c>
      <c r="V624" s="126"/>
    </row>
    <row r="625" spans="21:22" ht="12.75">
      <c r="U625" s="125">
        <v>623</v>
      </c>
      <c r="V625" s="126"/>
    </row>
    <row r="626" spans="21:22" ht="12.75">
      <c r="U626" s="125">
        <v>624</v>
      </c>
      <c r="V626" s="126"/>
    </row>
    <row r="627" spans="21:22" ht="12.75">
      <c r="U627" s="125">
        <v>625</v>
      </c>
      <c r="V627" s="126"/>
    </row>
    <row r="628" spans="21:22" ht="12.75">
      <c r="U628" s="125">
        <v>626</v>
      </c>
      <c r="V628" s="126"/>
    </row>
    <row r="629" spans="21:22" ht="12.75">
      <c r="U629" s="125">
        <v>627</v>
      </c>
      <c r="V629" s="126"/>
    </row>
    <row r="630" spans="21:22" ht="12.75">
      <c r="U630" s="125">
        <v>628</v>
      </c>
      <c r="V630" s="126"/>
    </row>
    <row r="631" spans="21:22" ht="12.75">
      <c r="U631" s="125">
        <v>629</v>
      </c>
      <c r="V631" s="126"/>
    </row>
    <row r="632" spans="21:22" ht="12.75">
      <c r="U632" s="125">
        <v>630</v>
      </c>
      <c r="V632" s="126"/>
    </row>
    <row r="633" spans="21:22" ht="12.75">
      <c r="U633" s="125">
        <v>631</v>
      </c>
      <c r="V633" s="126"/>
    </row>
    <row r="634" spans="21:22" ht="12.75">
      <c r="U634" s="125">
        <v>632</v>
      </c>
      <c r="V634" s="126"/>
    </row>
    <row r="635" spans="21:22" ht="12.75">
      <c r="U635" s="125">
        <v>633</v>
      </c>
      <c r="V635" s="126"/>
    </row>
    <row r="636" spans="21:22" ht="12.75">
      <c r="U636" s="125">
        <v>634</v>
      </c>
      <c r="V636" s="126"/>
    </row>
    <row r="637" spans="21:22" ht="12.75">
      <c r="U637" s="125">
        <v>635</v>
      </c>
      <c r="V637" s="126"/>
    </row>
    <row r="638" spans="21:22" ht="12.75">
      <c r="U638" s="125">
        <v>636</v>
      </c>
      <c r="V638" s="126"/>
    </row>
    <row r="639" spans="21:22" ht="12.75">
      <c r="U639" s="125">
        <v>637</v>
      </c>
      <c r="V639" s="126"/>
    </row>
    <row r="640" spans="21:22" ht="12.75">
      <c r="U640" s="125">
        <v>638</v>
      </c>
      <c r="V640" s="126"/>
    </row>
    <row r="641" spans="21:22" ht="12.75">
      <c r="U641" s="125">
        <v>639</v>
      </c>
      <c r="V641" s="126"/>
    </row>
    <row r="642" spans="21:22" ht="12.75">
      <c r="U642" s="125">
        <v>640</v>
      </c>
      <c r="V642" s="126"/>
    </row>
    <row r="643" spans="21:22" ht="12.75">
      <c r="U643" s="125">
        <v>641</v>
      </c>
      <c r="V643" s="126"/>
    </row>
    <row r="644" spans="21:22" ht="12.75">
      <c r="U644" s="125">
        <v>642</v>
      </c>
      <c r="V644" s="126"/>
    </row>
    <row r="645" spans="21:22" ht="12.75">
      <c r="U645" s="125">
        <v>643</v>
      </c>
      <c r="V645" s="126"/>
    </row>
    <row r="646" spans="21:22" ht="12.75">
      <c r="U646" s="125">
        <v>644</v>
      </c>
      <c r="V646" s="126"/>
    </row>
    <row r="647" spans="21:22" ht="12.75">
      <c r="U647" s="125">
        <v>645</v>
      </c>
      <c r="V647" s="126"/>
    </row>
    <row r="648" spans="21:22" ht="12.75">
      <c r="U648" s="125">
        <v>646</v>
      </c>
      <c r="V648" s="126"/>
    </row>
    <row r="649" spans="21:22" ht="12.75">
      <c r="U649" s="125">
        <v>647</v>
      </c>
      <c r="V649" s="126"/>
    </row>
    <row r="650" spans="21:22" ht="12.75">
      <c r="U650" s="125">
        <v>648</v>
      </c>
      <c r="V650" s="126"/>
    </row>
    <row r="651" spans="21:22" ht="12.75">
      <c r="U651" s="125">
        <v>649</v>
      </c>
      <c r="V651" s="126"/>
    </row>
    <row r="652" spans="21:22" ht="12.75">
      <c r="U652" s="125">
        <v>650</v>
      </c>
      <c r="V652" s="126"/>
    </row>
    <row r="653" spans="21:22" ht="12.75">
      <c r="U653" s="125">
        <v>651</v>
      </c>
      <c r="V653" s="126"/>
    </row>
    <row r="654" spans="21:22" ht="12.75">
      <c r="U654" s="125">
        <v>652</v>
      </c>
      <c r="V654" s="126"/>
    </row>
    <row r="655" spans="21:22" ht="12.75">
      <c r="U655" s="125">
        <v>653</v>
      </c>
      <c r="V655" s="126"/>
    </row>
    <row r="656" spans="21:22" ht="12.75">
      <c r="U656" s="125">
        <v>654</v>
      </c>
      <c r="V656" s="126"/>
    </row>
    <row r="657" spans="21:22" ht="12.75">
      <c r="U657" s="125">
        <v>655</v>
      </c>
      <c r="V657" s="126"/>
    </row>
    <row r="658" spans="21:22" ht="12.75">
      <c r="U658" s="125">
        <v>656</v>
      </c>
      <c r="V658" s="126"/>
    </row>
    <row r="659" spans="21:22" ht="12.75">
      <c r="U659" s="125">
        <v>657</v>
      </c>
      <c r="V659" s="126"/>
    </row>
    <row r="660" spans="21:22" ht="12.75">
      <c r="U660" s="125">
        <v>658</v>
      </c>
      <c r="V660" s="126"/>
    </row>
    <row r="661" spans="21:22" ht="12.75">
      <c r="U661" s="125">
        <v>659</v>
      </c>
      <c r="V661" s="126"/>
    </row>
    <row r="662" spans="21:22" ht="12.75">
      <c r="U662" s="125">
        <v>660</v>
      </c>
      <c r="V662" s="126"/>
    </row>
    <row r="663" spans="21:22" ht="12.75">
      <c r="U663" s="125">
        <v>661</v>
      </c>
      <c r="V663" s="126"/>
    </row>
    <row r="664" spans="21:22" ht="12.75">
      <c r="U664" s="125">
        <v>662</v>
      </c>
      <c r="V664" s="126"/>
    </row>
    <row r="665" spans="21:22" ht="12.75">
      <c r="U665" s="125">
        <v>663</v>
      </c>
      <c r="V665" s="126"/>
    </row>
    <row r="666" spans="21:22" ht="12.75">
      <c r="U666" s="125">
        <v>664</v>
      </c>
      <c r="V666" s="126"/>
    </row>
    <row r="667" spans="21:22" ht="12.75">
      <c r="U667" s="125">
        <v>665</v>
      </c>
      <c r="V667" s="126"/>
    </row>
    <row r="668" spans="21:22" ht="12.75">
      <c r="U668" s="125">
        <v>666</v>
      </c>
      <c r="V668" s="126"/>
    </row>
    <row r="669" spans="21:22" ht="12.75">
      <c r="U669" s="125">
        <v>667</v>
      </c>
      <c r="V669" s="126"/>
    </row>
    <row r="670" spans="21:22" ht="12.75">
      <c r="U670" s="125">
        <v>668</v>
      </c>
      <c r="V670" s="126"/>
    </row>
    <row r="671" spans="21:22" ht="12.75">
      <c r="U671" s="125">
        <v>669</v>
      </c>
      <c r="V671" s="126"/>
    </row>
    <row r="672" spans="21:22" ht="12.75">
      <c r="U672" s="125">
        <v>670</v>
      </c>
      <c r="V672" s="126"/>
    </row>
    <row r="673" spans="21:22" ht="12.75">
      <c r="U673" s="125">
        <v>671</v>
      </c>
      <c r="V673" s="126"/>
    </row>
    <row r="674" spans="21:22" ht="12.75">
      <c r="U674" s="125">
        <v>672</v>
      </c>
      <c r="V674" s="126"/>
    </row>
    <row r="675" spans="21:22" ht="12.75">
      <c r="U675" s="125">
        <v>673</v>
      </c>
      <c r="V675" s="126"/>
    </row>
    <row r="676" spans="21:22" ht="12.75">
      <c r="U676" s="125">
        <v>674</v>
      </c>
      <c r="V676" s="126"/>
    </row>
    <row r="677" spans="21:22" ht="12.75">
      <c r="U677" s="125">
        <v>675</v>
      </c>
      <c r="V677" s="126"/>
    </row>
    <row r="678" spans="21:22" ht="12.75">
      <c r="U678" s="125">
        <v>676</v>
      </c>
      <c r="V678" s="126"/>
    </row>
    <row r="679" spans="21:22" ht="12.75">
      <c r="U679" s="125">
        <v>677</v>
      </c>
      <c r="V679" s="126"/>
    </row>
    <row r="680" spans="21:22" ht="12.75">
      <c r="U680" s="125">
        <v>678</v>
      </c>
      <c r="V680" s="126"/>
    </row>
    <row r="681" spans="21:22" ht="12.75">
      <c r="U681" s="125">
        <v>679</v>
      </c>
      <c r="V681" s="126"/>
    </row>
    <row r="682" spans="21:22" ht="12.75">
      <c r="U682" s="125">
        <v>680</v>
      </c>
      <c r="V682" s="126"/>
    </row>
    <row r="683" spans="21:22" ht="12.75">
      <c r="U683" s="125">
        <v>681</v>
      </c>
      <c r="V683" s="126"/>
    </row>
    <row r="684" spans="21:22" ht="12.75">
      <c r="U684" s="125">
        <v>682</v>
      </c>
      <c r="V684" s="126"/>
    </row>
    <row r="685" spans="21:22" ht="12.75">
      <c r="U685" s="125">
        <v>683</v>
      </c>
      <c r="V685" s="126"/>
    </row>
    <row r="686" spans="21:22" ht="12.75">
      <c r="U686" s="125">
        <v>684</v>
      </c>
      <c r="V686" s="126"/>
    </row>
    <row r="687" spans="21:22" ht="12.75">
      <c r="U687" s="125">
        <v>685</v>
      </c>
      <c r="V687" s="126"/>
    </row>
    <row r="688" spans="21:22" ht="12.75">
      <c r="U688" s="125">
        <v>686</v>
      </c>
      <c r="V688" s="126"/>
    </row>
    <row r="689" spans="21:22" ht="12.75">
      <c r="U689" s="125">
        <v>687</v>
      </c>
      <c r="V689" s="126"/>
    </row>
    <row r="690" spans="21:22" ht="12.75">
      <c r="U690" s="125">
        <v>688</v>
      </c>
      <c r="V690" s="126"/>
    </row>
    <row r="691" spans="21:22" ht="12.75">
      <c r="U691" s="125">
        <v>689</v>
      </c>
      <c r="V691" s="126"/>
    </row>
    <row r="692" spans="21:22" ht="12.75">
      <c r="U692" s="125">
        <v>690</v>
      </c>
      <c r="V692" s="126"/>
    </row>
    <row r="693" spans="21:22" ht="12.75">
      <c r="U693" s="125">
        <v>691</v>
      </c>
      <c r="V693" s="126"/>
    </row>
    <row r="694" spans="21:22" ht="12.75">
      <c r="U694" s="125">
        <v>692</v>
      </c>
      <c r="V694" s="126"/>
    </row>
    <row r="695" spans="21:22" ht="12.75">
      <c r="U695" s="125">
        <v>693</v>
      </c>
      <c r="V695" s="126"/>
    </row>
    <row r="696" spans="21:22" ht="12.75">
      <c r="U696" s="125">
        <v>694</v>
      </c>
      <c r="V696" s="126"/>
    </row>
    <row r="697" spans="21:22" ht="12.75">
      <c r="U697" s="125">
        <v>695</v>
      </c>
      <c r="V697" s="126"/>
    </row>
    <row r="698" spans="21:22" ht="12.75">
      <c r="U698" s="125">
        <v>696</v>
      </c>
      <c r="V698" s="126"/>
    </row>
    <row r="699" spans="21:22" ht="12.75">
      <c r="U699" s="125">
        <v>697</v>
      </c>
      <c r="V699" s="126"/>
    </row>
    <row r="700" spans="21:22" ht="12.75">
      <c r="U700" s="125">
        <v>698</v>
      </c>
      <c r="V700" s="126"/>
    </row>
    <row r="701" spans="21:22" ht="12.75">
      <c r="U701" s="125">
        <v>699</v>
      </c>
      <c r="V701" s="126"/>
    </row>
    <row r="702" spans="21:22" ht="12.75">
      <c r="U702" s="125">
        <v>700</v>
      </c>
      <c r="V702" s="126" t="s">
        <v>183</v>
      </c>
    </row>
    <row r="703" spans="21:22" ht="12.75">
      <c r="U703" s="125">
        <v>701</v>
      </c>
      <c r="V703" s="126"/>
    </row>
    <row r="704" spans="21:22" ht="12.75">
      <c r="U704" s="125">
        <v>702</v>
      </c>
      <c r="V704" s="126"/>
    </row>
    <row r="705" spans="21:22" ht="12.75">
      <c r="U705" s="125">
        <v>703</v>
      </c>
      <c r="V705" s="126"/>
    </row>
    <row r="706" spans="21:22" ht="12.75">
      <c r="U706" s="125">
        <v>704</v>
      </c>
      <c r="V706" s="126"/>
    </row>
    <row r="707" spans="21:22" ht="12.75">
      <c r="U707" s="125">
        <v>705</v>
      </c>
      <c r="V707" s="126"/>
    </row>
    <row r="708" spans="21:22" ht="12.75">
      <c r="U708" s="125">
        <v>706</v>
      </c>
      <c r="V708" s="126"/>
    </row>
    <row r="709" spans="21:22" ht="12.75">
      <c r="U709" s="125">
        <v>707</v>
      </c>
      <c r="V709" s="126"/>
    </row>
    <row r="710" spans="21:22" ht="12.75">
      <c r="U710" s="125">
        <v>708</v>
      </c>
      <c r="V710" s="126"/>
    </row>
    <row r="711" spans="21:22" ht="12.75">
      <c r="U711" s="125">
        <v>709</v>
      </c>
      <c r="V711" s="126"/>
    </row>
    <row r="712" spans="21:22" ht="12.75">
      <c r="U712" s="125">
        <v>710</v>
      </c>
      <c r="V712" s="126"/>
    </row>
    <row r="713" spans="21:22" ht="12.75">
      <c r="U713" s="125">
        <v>711</v>
      </c>
      <c r="V713" s="126"/>
    </row>
    <row r="714" spans="21:22" ht="12.75">
      <c r="U714" s="125">
        <v>712</v>
      </c>
      <c r="V714" s="126"/>
    </row>
    <row r="715" spans="21:22" ht="12.75">
      <c r="U715" s="125">
        <v>713</v>
      </c>
      <c r="V715" s="126"/>
    </row>
    <row r="716" spans="21:22" ht="12.75">
      <c r="U716" s="125">
        <v>714</v>
      </c>
      <c r="V716" s="126"/>
    </row>
    <row r="717" spans="21:22" ht="12.75">
      <c r="U717" s="125">
        <v>715</v>
      </c>
      <c r="V717" s="126"/>
    </row>
    <row r="718" spans="21:22" ht="12.75">
      <c r="U718" s="125">
        <v>716</v>
      </c>
      <c r="V718" s="126"/>
    </row>
    <row r="719" spans="21:22" ht="12.75">
      <c r="U719" s="125">
        <v>717</v>
      </c>
      <c r="V719" s="126"/>
    </row>
    <row r="720" spans="21:22" ht="12.75">
      <c r="U720" s="125">
        <v>718</v>
      </c>
      <c r="V720" s="126"/>
    </row>
    <row r="721" spans="21:22" ht="12.75">
      <c r="U721" s="125">
        <v>719</v>
      </c>
      <c r="V721" s="126"/>
    </row>
    <row r="722" spans="21:22" ht="12.75">
      <c r="U722" s="125">
        <v>720</v>
      </c>
      <c r="V722" s="126"/>
    </row>
    <row r="723" spans="21:22" ht="12.75">
      <c r="U723" s="125">
        <v>721</v>
      </c>
      <c r="V723" s="126"/>
    </row>
    <row r="724" spans="21:22" ht="12.75">
      <c r="U724" s="125">
        <v>722</v>
      </c>
      <c r="V724" s="126"/>
    </row>
    <row r="725" spans="21:22" ht="12.75">
      <c r="U725" s="125">
        <v>723</v>
      </c>
      <c r="V725" s="126"/>
    </row>
    <row r="726" spans="21:22" ht="12.75">
      <c r="U726" s="125">
        <v>724</v>
      </c>
      <c r="V726" s="126"/>
    </row>
    <row r="727" spans="21:22" ht="12.75">
      <c r="U727" s="125">
        <v>725</v>
      </c>
      <c r="V727" s="126"/>
    </row>
    <row r="728" spans="21:22" ht="12.75">
      <c r="U728" s="125">
        <v>726</v>
      </c>
      <c r="V728" s="126"/>
    </row>
    <row r="729" spans="21:22" ht="12.75">
      <c r="U729" s="125">
        <v>727</v>
      </c>
      <c r="V729" s="126"/>
    </row>
    <row r="730" spans="21:22" ht="12.75">
      <c r="U730" s="125">
        <v>728</v>
      </c>
      <c r="V730" s="126"/>
    </row>
    <row r="731" spans="21:22" ht="12.75">
      <c r="U731" s="125">
        <v>729</v>
      </c>
      <c r="V731" s="126"/>
    </row>
    <row r="732" spans="21:22" ht="12.75">
      <c r="U732" s="125">
        <v>730</v>
      </c>
      <c r="V732" s="126"/>
    </row>
    <row r="733" spans="21:22" ht="12.75">
      <c r="U733" s="125">
        <v>731</v>
      </c>
      <c r="V733" s="126"/>
    </row>
    <row r="734" spans="21:22" ht="12.75">
      <c r="U734" s="125">
        <v>732</v>
      </c>
      <c r="V734" s="126"/>
    </row>
    <row r="735" spans="21:22" ht="12.75">
      <c r="U735" s="125">
        <v>733</v>
      </c>
      <c r="V735" s="126"/>
    </row>
    <row r="736" spans="21:22" ht="12.75">
      <c r="U736" s="125">
        <v>734</v>
      </c>
      <c r="V736" s="126"/>
    </row>
    <row r="737" spans="21:22" ht="12.75">
      <c r="U737" s="125">
        <v>735</v>
      </c>
      <c r="V737" s="126"/>
    </row>
    <row r="738" spans="21:22" ht="12.75">
      <c r="U738" s="125">
        <v>736</v>
      </c>
      <c r="V738" s="126"/>
    </row>
    <row r="739" spans="21:22" ht="12.75">
      <c r="U739" s="125">
        <v>737</v>
      </c>
      <c r="V739" s="126"/>
    </row>
    <row r="740" spans="21:22" ht="12.75">
      <c r="U740" s="125">
        <v>738</v>
      </c>
      <c r="V740" s="126"/>
    </row>
    <row r="741" spans="21:22" ht="12.75">
      <c r="U741" s="125">
        <v>739</v>
      </c>
      <c r="V741" s="126"/>
    </row>
    <row r="742" spans="21:22" ht="12.75">
      <c r="U742" s="125">
        <v>740</v>
      </c>
      <c r="V742" s="126"/>
    </row>
    <row r="743" spans="21:22" ht="12.75">
      <c r="U743" s="125">
        <v>741</v>
      </c>
      <c r="V743" s="126"/>
    </row>
    <row r="744" spans="21:22" ht="12.75">
      <c r="U744" s="125">
        <v>742</v>
      </c>
      <c r="V744" s="126"/>
    </row>
    <row r="745" spans="21:22" ht="12.75">
      <c r="U745" s="125">
        <v>743</v>
      </c>
      <c r="V745" s="126"/>
    </row>
    <row r="746" spans="21:22" ht="12.75">
      <c r="U746" s="125">
        <v>744</v>
      </c>
      <c r="V746" s="126"/>
    </row>
    <row r="747" spans="21:22" ht="12.75">
      <c r="U747" s="125">
        <v>745</v>
      </c>
      <c r="V747" s="126"/>
    </row>
    <row r="748" spans="21:22" ht="12.75">
      <c r="U748" s="125">
        <v>746</v>
      </c>
      <c r="V748" s="126"/>
    </row>
    <row r="749" spans="21:22" ht="12.75">
      <c r="U749" s="125">
        <v>747</v>
      </c>
      <c r="V749" s="126"/>
    </row>
    <row r="750" spans="21:22" ht="12.75">
      <c r="U750" s="125">
        <v>748</v>
      </c>
      <c r="V750" s="126"/>
    </row>
    <row r="751" spans="21:22" ht="12.75">
      <c r="U751" s="125">
        <v>749</v>
      </c>
      <c r="V751" s="126"/>
    </row>
    <row r="752" spans="21:22" ht="12.75">
      <c r="U752" s="125">
        <v>750</v>
      </c>
      <c r="V752" s="126"/>
    </row>
    <row r="753" spans="21:22" ht="12.75">
      <c r="U753" s="125">
        <v>751</v>
      </c>
      <c r="V753" s="126"/>
    </row>
    <row r="754" spans="21:22" ht="12.75">
      <c r="U754" s="125">
        <v>752</v>
      </c>
      <c r="V754" s="126"/>
    </row>
    <row r="755" spans="21:22" ht="12.75">
      <c r="U755" s="125">
        <v>753</v>
      </c>
      <c r="V755" s="126"/>
    </row>
    <row r="756" spans="21:22" ht="12.75">
      <c r="U756" s="125">
        <v>754</v>
      </c>
      <c r="V756" s="126"/>
    </row>
    <row r="757" spans="21:22" ht="12.75">
      <c r="U757" s="125">
        <v>755</v>
      </c>
      <c r="V757" s="126"/>
    </row>
    <row r="758" spans="21:22" ht="12.75">
      <c r="U758" s="125">
        <v>756</v>
      </c>
      <c r="V758" s="126"/>
    </row>
    <row r="759" spans="21:22" ht="12.75">
      <c r="U759" s="125">
        <v>757</v>
      </c>
      <c r="V759" s="126"/>
    </row>
    <row r="760" spans="21:22" ht="12.75">
      <c r="U760" s="125">
        <v>758</v>
      </c>
      <c r="V760" s="126"/>
    </row>
    <row r="761" spans="21:22" ht="12.75">
      <c r="U761" s="125">
        <v>759</v>
      </c>
      <c r="V761" s="126"/>
    </row>
    <row r="762" spans="21:22" ht="12.75">
      <c r="U762" s="125">
        <v>760</v>
      </c>
      <c r="V762" s="126"/>
    </row>
    <row r="763" spans="21:22" ht="12.75">
      <c r="U763" s="125">
        <v>761</v>
      </c>
      <c r="V763" s="126"/>
    </row>
    <row r="764" spans="21:22" ht="12.75">
      <c r="U764" s="125">
        <v>762</v>
      </c>
      <c r="V764" s="126"/>
    </row>
    <row r="765" spans="21:22" ht="12.75">
      <c r="U765" s="125">
        <v>763</v>
      </c>
      <c r="V765" s="126"/>
    </row>
    <row r="766" spans="21:22" ht="12.75">
      <c r="U766" s="125">
        <v>764</v>
      </c>
      <c r="V766" s="126"/>
    </row>
    <row r="767" spans="21:22" ht="12.75">
      <c r="U767" s="125">
        <v>765</v>
      </c>
      <c r="V767" s="126"/>
    </row>
    <row r="768" spans="21:22" ht="12.75">
      <c r="U768" s="125">
        <v>766</v>
      </c>
      <c r="V768" s="126"/>
    </row>
    <row r="769" spans="21:22" ht="12.75">
      <c r="U769" s="125">
        <v>767</v>
      </c>
      <c r="V769" s="126"/>
    </row>
    <row r="770" spans="21:22" ht="12.75">
      <c r="U770" s="125">
        <v>768</v>
      </c>
      <c r="V770" s="126"/>
    </row>
    <row r="771" spans="21:22" ht="12.75">
      <c r="U771" s="125">
        <v>769</v>
      </c>
      <c r="V771" s="126"/>
    </row>
    <row r="772" spans="21:22" ht="12.75">
      <c r="U772" s="125">
        <v>770</v>
      </c>
      <c r="V772" s="126"/>
    </row>
    <row r="773" spans="21:22" ht="12.75">
      <c r="U773" s="125">
        <v>771</v>
      </c>
      <c r="V773" s="126"/>
    </row>
    <row r="774" spans="21:22" ht="12.75">
      <c r="U774" s="125">
        <v>772</v>
      </c>
      <c r="V774" s="126"/>
    </row>
    <row r="775" spans="21:22" ht="12.75">
      <c r="U775" s="125">
        <v>773</v>
      </c>
      <c r="V775" s="126"/>
    </row>
    <row r="776" spans="21:22" ht="12.75">
      <c r="U776" s="125">
        <v>774</v>
      </c>
      <c r="V776" s="126"/>
    </row>
    <row r="777" spans="21:22" ht="12.75">
      <c r="U777" s="125">
        <v>775</v>
      </c>
      <c r="V777" s="126"/>
    </row>
    <row r="778" spans="21:22" ht="12.75">
      <c r="U778" s="125">
        <v>776</v>
      </c>
      <c r="V778" s="126"/>
    </row>
    <row r="779" spans="21:22" ht="12.75">
      <c r="U779" s="125">
        <v>777</v>
      </c>
      <c r="V779" s="126"/>
    </row>
    <row r="780" spans="21:22" ht="12.75">
      <c r="U780" s="125">
        <v>778</v>
      </c>
      <c r="V780" s="126"/>
    </row>
    <row r="781" spans="21:22" ht="12.75">
      <c r="U781" s="125">
        <v>779</v>
      </c>
      <c r="V781" s="126"/>
    </row>
    <row r="782" spans="21:22" ht="12.75">
      <c r="U782" s="125">
        <v>780</v>
      </c>
      <c r="V782" s="126"/>
    </row>
    <row r="783" spans="21:22" ht="12.75">
      <c r="U783" s="125">
        <v>781</v>
      </c>
      <c r="V783" s="126"/>
    </row>
    <row r="784" spans="21:22" ht="12.75">
      <c r="U784" s="125">
        <v>782</v>
      </c>
      <c r="V784" s="126"/>
    </row>
    <row r="785" spans="21:22" ht="12.75">
      <c r="U785" s="125">
        <v>783</v>
      </c>
      <c r="V785" s="126"/>
    </row>
    <row r="786" spans="21:22" ht="12.75">
      <c r="U786" s="125">
        <v>784</v>
      </c>
      <c r="V786" s="126"/>
    </row>
    <row r="787" spans="21:22" ht="12.75">
      <c r="U787" s="125">
        <v>785</v>
      </c>
      <c r="V787" s="126"/>
    </row>
    <row r="788" spans="21:22" ht="12.75">
      <c r="U788" s="125">
        <v>786</v>
      </c>
      <c r="V788" s="126"/>
    </row>
    <row r="789" spans="21:22" ht="12.75">
      <c r="U789" s="125">
        <v>787</v>
      </c>
      <c r="V789" s="126"/>
    </row>
    <row r="790" spans="21:22" ht="12.75">
      <c r="U790" s="125">
        <v>788</v>
      </c>
      <c r="V790" s="126"/>
    </row>
    <row r="791" spans="21:22" ht="12.75">
      <c r="U791" s="125">
        <v>789</v>
      </c>
      <c r="V791" s="126"/>
    </row>
    <row r="792" spans="21:22" ht="12.75">
      <c r="U792" s="125">
        <v>790</v>
      </c>
      <c r="V792" s="126"/>
    </row>
    <row r="793" spans="21:22" ht="12.75">
      <c r="U793" s="125">
        <v>791</v>
      </c>
      <c r="V793" s="126"/>
    </row>
    <row r="794" spans="21:22" ht="12.75">
      <c r="U794" s="125">
        <v>792</v>
      </c>
      <c r="V794" s="126"/>
    </row>
    <row r="795" spans="21:22" ht="12.75">
      <c r="U795" s="125">
        <v>793</v>
      </c>
      <c r="V795" s="126"/>
    </row>
    <row r="796" spans="21:22" ht="12.75">
      <c r="U796" s="125">
        <v>794</v>
      </c>
      <c r="V796" s="126"/>
    </row>
    <row r="797" spans="21:22" ht="12.75">
      <c r="U797" s="125">
        <v>795</v>
      </c>
      <c r="V797" s="126"/>
    </row>
    <row r="798" spans="21:22" ht="12.75">
      <c r="U798" s="125">
        <v>796</v>
      </c>
      <c r="V798" s="126"/>
    </row>
    <row r="799" spans="21:22" ht="12.75">
      <c r="U799" s="125">
        <v>797</v>
      </c>
      <c r="V799" s="126"/>
    </row>
    <row r="800" spans="21:22" ht="12.75">
      <c r="U800" s="125">
        <v>798</v>
      </c>
      <c r="V800" s="126"/>
    </row>
    <row r="801" spans="21:22" ht="12.75">
      <c r="U801" s="125">
        <v>799</v>
      </c>
      <c r="V801" s="126"/>
    </row>
    <row r="802" spans="21:22" ht="12.75">
      <c r="U802" s="125">
        <v>800</v>
      </c>
      <c r="V802" s="126" t="s">
        <v>184</v>
      </c>
    </row>
    <row r="803" spans="21:22" ht="12.75">
      <c r="U803" s="125">
        <v>801</v>
      </c>
      <c r="V803" s="126"/>
    </row>
    <row r="804" spans="21:22" ht="12.75">
      <c r="U804" s="125">
        <v>802</v>
      </c>
      <c r="V804" s="126"/>
    </row>
    <row r="805" spans="21:22" ht="12.75">
      <c r="U805" s="125">
        <v>803</v>
      </c>
      <c r="V805" s="126"/>
    </row>
    <row r="806" spans="21:22" ht="12.75">
      <c r="U806" s="125">
        <v>804</v>
      </c>
      <c r="V806" s="126"/>
    </row>
    <row r="807" spans="21:22" ht="12.75">
      <c r="U807" s="125">
        <v>805</v>
      </c>
      <c r="V807" s="126"/>
    </row>
    <row r="808" spans="21:22" ht="12.75">
      <c r="U808" s="125">
        <v>806</v>
      </c>
      <c r="V808" s="126"/>
    </row>
    <row r="809" spans="21:22" ht="12.75">
      <c r="U809" s="125">
        <v>807</v>
      </c>
      <c r="V809" s="126"/>
    </row>
    <row r="810" spans="21:22" ht="12.75">
      <c r="U810" s="125">
        <v>808</v>
      </c>
      <c r="V810" s="126"/>
    </row>
    <row r="811" spans="21:22" ht="12.75">
      <c r="U811" s="125">
        <v>809</v>
      </c>
      <c r="V811" s="126"/>
    </row>
    <row r="812" spans="21:22" ht="12.75">
      <c r="U812" s="125">
        <v>810</v>
      </c>
      <c r="V812" s="126"/>
    </row>
    <row r="813" spans="21:22" ht="12.75">
      <c r="U813" s="125">
        <v>811</v>
      </c>
      <c r="V813" s="126"/>
    </row>
    <row r="814" spans="21:22" ht="12.75">
      <c r="U814" s="125">
        <v>812</v>
      </c>
      <c r="V814" s="126"/>
    </row>
    <row r="815" spans="21:22" ht="12.75">
      <c r="U815" s="125">
        <v>813</v>
      </c>
      <c r="V815" s="126"/>
    </row>
    <row r="816" spans="21:22" ht="12.75">
      <c r="U816" s="125">
        <v>814</v>
      </c>
      <c r="V816" s="126"/>
    </row>
    <row r="817" spans="21:22" ht="12.75">
      <c r="U817" s="125">
        <v>815</v>
      </c>
      <c r="V817" s="126"/>
    </row>
    <row r="818" spans="21:22" ht="12.75">
      <c r="U818" s="125">
        <v>816</v>
      </c>
      <c r="V818" s="126"/>
    </row>
    <row r="819" spans="21:22" ht="12.75">
      <c r="U819" s="125">
        <v>817</v>
      </c>
      <c r="V819" s="126"/>
    </row>
    <row r="820" spans="21:22" ht="12.75">
      <c r="U820" s="125">
        <v>818</v>
      </c>
      <c r="V820" s="126"/>
    </row>
    <row r="821" spans="21:22" ht="12.75">
      <c r="U821" s="125">
        <v>819</v>
      </c>
      <c r="V821" s="126"/>
    </row>
    <row r="822" spans="21:22" ht="12.75">
      <c r="U822" s="125">
        <v>820</v>
      </c>
      <c r="V822" s="126"/>
    </row>
    <row r="823" spans="21:22" ht="12.75">
      <c r="U823" s="125">
        <v>821</v>
      </c>
      <c r="V823" s="126"/>
    </row>
    <row r="824" spans="21:22" ht="12.75">
      <c r="U824" s="125">
        <v>822</v>
      </c>
      <c r="V824" s="126"/>
    </row>
    <row r="825" spans="21:22" ht="12.75">
      <c r="U825" s="125">
        <v>823</v>
      </c>
      <c r="V825" s="126"/>
    </row>
    <row r="826" spans="21:22" ht="12.75">
      <c r="U826" s="125">
        <v>824</v>
      </c>
      <c r="V826" s="126"/>
    </row>
    <row r="827" spans="21:22" ht="12.75">
      <c r="U827" s="125">
        <v>825</v>
      </c>
      <c r="V827" s="126"/>
    </row>
    <row r="828" spans="21:22" ht="12.75">
      <c r="U828" s="125">
        <v>826</v>
      </c>
      <c r="V828" s="126"/>
    </row>
    <row r="829" spans="21:22" ht="12.75">
      <c r="U829" s="125">
        <v>827</v>
      </c>
      <c r="V829" s="126"/>
    </row>
    <row r="830" spans="21:22" ht="12.75">
      <c r="U830" s="125">
        <v>828</v>
      </c>
      <c r="V830" s="126"/>
    </row>
    <row r="831" spans="21:22" ht="12.75">
      <c r="U831" s="125">
        <v>829</v>
      </c>
      <c r="V831" s="126"/>
    </row>
    <row r="832" spans="21:22" ht="12.75">
      <c r="U832" s="125">
        <v>830</v>
      </c>
      <c r="V832" s="126"/>
    </row>
    <row r="833" spans="21:22" ht="12.75">
      <c r="U833" s="125">
        <v>831</v>
      </c>
      <c r="V833" s="126"/>
    </row>
    <row r="834" spans="21:22" ht="12.75">
      <c r="U834" s="125">
        <v>832</v>
      </c>
      <c r="V834" s="126"/>
    </row>
    <row r="835" spans="21:22" ht="12.75">
      <c r="U835" s="125">
        <v>833</v>
      </c>
      <c r="V835" s="126"/>
    </row>
    <row r="836" spans="21:22" ht="12.75">
      <c r="U836" s="125">
        <v>834</v>
      </c>
      <c r="V836" s="126"/>
    </row>
    <row r="837" spans="21:22" ht="12.75">
      <c r="U837" s="125">
        <v>835</v>
      </c>
      <c r="V837" s="126"/>
    </row>
    <row r="838" spans="21:22" ht="12.75">
      <c r="U838" s="125">
        <v>836</v>
      </c>
      <c r="V838" s="126"/>
    </row>
    <row r="839" spans="21:22" ht="12.75">
      <c r="U839" s="125">
        <v>837</v>
      </c>
      <c r="V839" s="126"/>
    </row>
    <row r="840" spans="21:22" ht="12.75">
      <c r="U840" s="125">
        <v>838</v>
      </c>
      <c r="V840" s="126"/>
    </row>
    <row r="841" spans="21:22" ht="12.75">
      <c r="U841" s="125">
        <v>839</v>
      </c>
      <c r="V841" s="126"/>
    </row>
    <row r="842" spans="21:22" ht="12.75">
      <c r="U842" s="125">
        <v>840</v>
      </c>
      <c r="V842" s="126"/>
    </row>
    <row r="843" spans="21:22" ht="12.75">
      <c r="U843" s="125">
        <v>841</v>
      </c>
      <c r="V843" s="126"/>
    </row>
    <row r="844" spans="21:22" ht="12.75">
      <c r="U844" s="125">
        <v>842</v>
      </c>
      <c r="V844" s="126"/>
    </row>
    <row r="845" spans="21:22" ht="12.75">
      <c r="U845" s="125">
        <v>843</v>
      </c>
      <c r="V845" s="126"/>
    </row>
    <row r="846" spans="21:22" ht="12.75">
      <c r="U846" s="125">
        <v>844</v>
      </c>
      <c r="V846" s="126"/>
    </row>
    <row r="847" spans="21:22" ht="12.75">
      <c r="U847" s="125">
        <v>845</v>
      </c>
      <c r="V847" s="126"/>
    </row>
    <row r="848" spans="21:22" ht="12.75">
      <c r="U848" s="125">
        <v>846</v>
      </c>
      <c r="V848" s="126"/>
    </row>
    <row r="849" spans="21:22" ht="12.75">
      <c r="U849" s="125">
        <v>847</v>
      </c>
      <c r="V849" s="126"/>
    </row>
    <row r="850" spans="21:22" ht="12.75">
      <c r="U850" s="125">
        <v>848</v>
      </c>
      <c r="V850" s="126"/>
    </row>
    <row r="851" spans="21:22" ht="12.75">
      <c r="U851" s="125">
        <v>849</v>
      </c>
      <c r="V851" s="126"/>
    </row>
    <row r="852" spans="21:22" ht="12.75">
      <c r="U852" s="125">
        <v>850</v>
      </c>
      <c r="V852" s="126"/>
    </row>
    <row r="853" spans="21:22" ht="12.75">
      <c r="U853" s="125">
        <v>851</v>
      </c>
      <c r="V853" s="126"/>
    </row>
    <row r="854" spans="21:22" ht="12.75">
      <c r="U854" s="125">
        <v>852</v>
      </c>
      <c r="V854" s="126"/>
    </row>
    <row r="855" spans="21:22" ht="12.75">
      <c r="U855" s="125">
        <v>853</v>
      </c>
      <c r="V855" s="126"/>
    </row>
    <row r="856" spans="21:22" ht="12.75">
      <c r="U856" s="125">
        <v>854</v>
      </c>
      <c r="V856" s="126"/>
    </row>
    <row r="857" spans="21:22" ht="12.75">
      <c r="U857" s="125">
        <v>855</v>
      </c>
      <c r="V857" s="126"/>
    </row>
    <row r="858" spans="21:22" ht="12.75">
      <c r="U858" s="125">
        <v>856</v>
      </c>
      <c r="V858" s="126"/>
    </row>
    <row r="859" spans="21:22" ht="12.75">
      <c r="U859" s="125">
        <v>857</v>
      </c>
      <c r="V859" s="126"/>
    </row>
    <row r="860" spans="21:22" ht="12.75">
      <c r="U860" s="125">
        <v>858</v>
      </c>
      <c r="V860" s="126"/>
    </row>
    <row r="861" spans="21:22" ht="12.75">
      <c r="U861" s="125">
        <v>859</v>
      </c>
      <c r="V861" s="126"/>
    </row>
    <row r="862" spans="21:22" ht="12.75">
      <c r="U862" s="125">
        <v>860</v>
      </c>
      <c r="V862" s="126"/>
    </row>
    <row r="863" spans="21:22" ht="12.75">
      <c r="U863" s="125">
        <v>861</v>
      </c>
      <c r="V863" s="126"/>
    </row>
    <row r="864" spans="21:22" ht="12.75">
      <c r="U864" s="125">
        <v>862</v>
      </c>
      <c r="V864" s="126"/>
    </row>
    <row r="865" spans="21:22" ht="12.75">
      <c r="U865" s="125">
        <v>863</v>
      </c>
      <c r="V865" s="126"/>
    </row>
    <row r="866" spans="21:22" ht="12.75">
      <c r="U866" s="125">
        <v>864</v>
      </c>
      <c r="V866" s="126"/>
    </row>
    <row r="867" spans="21:22" ht="12.75">
      <c r="U867" s="125">
        <v>865</v>
      </c>
      <c r="V867" s="126"/>
    </row>
    <row r="868" spans="21:22" ht="12.75">
      <c r="U868" s="125">
        <v>866</v>
      </c>
      <c r="V868" s="126"/>
    </row>
    <row r="869" spans="21:22" ht="12.75">
      <c r="U869" s="125">
        <v>867</v>
      </c>
      <c r="V869" s="126"/>
    </row>
    <row r="870" spans="21:22" ht="12.75">
      <c r="U870" s="125">
        <v>868</v>
      </c>
      <c r="V870" s="126"/>
    </row>
    <row r="871" spans="21:22" ht="12.75">
      <c r="U871" s="125">
        <v>869</v>
      </c>
      <c r="V871" s="126"/>
    </row>
    <row r="872" spans="21:22" ht="12.75">
      <c r="U872" s="125">
        <v>870</v>
      </c>
      <c r="V872" s="126"/>
    </row>
    <row r="873" spans="21:22" ht="12.75">
      <c r="U873" s="125">
        <v>871</v>
      </c>
      <c r="V873" s="126"/>
    </row>
    <row r="874" spans="21:22" ht="12.75">
      <c r="U874" s="125">
        <v>872</v>
      </c>
      <c r="V874" s="126"/>
    </row>
    <row r="875" spans="21:22" ht="12.75">
      <c r="U875" s="125">
        <v>873</v>
      </c>
      <c r="V875" s="126"/>
    </row>
    <row r="876" spans="21:22" ht="12.75">
      <c r="U876" s="125">
        <v>874</v>
      </c>
      <c r="V876" s="126"/>
    </row>
    <row r="877" spans="21:22" ht="12.75">
      <c r="U877" s="125">
        <v>875</v>
      </c>
      <c r="V877" s="126"/>
    </row>
    <row r="878" spans="21:22" ht="12.75">
      <c r="U878" s="125">
        <v>876</v>
      </c>
      <c r="V878" s="126"/>
    </row>
    <row r="879" spans="21:22" ht="12.75">
      <c r="U879" s="125">
        <v>877</v>
      </c>
      <c r="V879" s="126"/>
    </row>
    <row r="880" spans="21:22" ht="12.75">
      <c r="U880" s="125">
        <v>878</v>
      </c>
      <c r="V880" s="126"/>
    </row>
    <row r="881" spans="21:22" ht="12.75">
      <c r="U881" s="125">
        <v>879</v>
      </c>
      <c r="V881" s="126"/>
    </row>
    <row r="882" spans="21:22" ht="12.75">
      <c r="U882" s="125">
        <v>880</v>
      </c>
      <c r="V882" s="126"/>
    </row>
    <row r="883" spans="21:22" ht="12.75">
      <c r="U883" s="125">
        <v>881</v>
      </c>
      <c r="V883" s="126"/>
    </row>
    <row r="884" spans="21:22" ht="12.75">
      <c r="U884" s="125">
        <v>882</v>
      </c>
      <c r="V884" s="126"/>
    </row>
    <row r="885" spans="21:22" ht="12.75">
      <c r="U885" s="125">
        <v>883</v>
      </c>
      <c r="V885" s="126"/>
    </row>
    <row r="886" spans="21:22" ht="12.75">
      <c r="U886" s="125">
        <v>884</v>
      </c>
      <c r="V886" s="126"/>
    </row>
    <row r="887" spans="21:22" ht="12.75">
      <c r="U887" s="125">
        <v>885</v>
      </c>
      <c r="V887" s="126"/>
    </row>
    <row r="888" spans="21:22" ht="12.75">
      <c r="U888" s="125">
        <v>886</v>
      </c>
      <c r="V888" s="126"/>
    </row>
    <row r="889" spans="21:22" ht="12.75">
      <c r="U889" s="125">
        <v>887</v>
      </c>
      <c r="V889" s="126"/>
    </row>
    <row r="890" spans="21:22" ht="12.75">
      <c r="U890" s="125">
        <v>888</v>
      </c>
      <c r="V890" s="126"/>
    </row>
    <row r="891" spans="21:22" ht="12.75">
      <c r="U891" s="125">
        <v>889</v>
      </c>
      <c r="V891" s="126"/>
    </row>
    <row r="892" spans="21:22" ht="12.75">
      <c r="U892" s="125">
        <v>890</v>
      </c>
      <c r="V892" s="126"/>
    </row>
    <row r="893" spans="21:22" ht="12.75">
      <c r="U893" s="125">
        <v>891</v>
      </c>
      <c r="V893" s="126"/>
    </row>
    <row r="894" spans="21:22" ht="12.75">
      <c r="U894" s="125">
        <v>892</v>
      </c>
      <c r="V894" s="126"/>
    </row>
    <row r="895" spans="21:22" ht="12.75">
      <c r="U895" s="125">
        <v>893</v>
      </c>
      <c r="V895" s="126"/>
    </row>
    <row r="896" spans="21:22" ht="12.75">
      <c r="U896" s="125">
        <v>894</v>
      </c>
      <c r="V896" s="126"/>
    </row>
    <row r="897" spans="21:22" ht="12.75">
      <c r="U897" s="125">
        <v>895</v>
      </c>
      <c r="V897" s="126"/>
    </row>
    <row r="898" spans="21:22" ht="12.75">
      <c r="U898" s="125">
        <v>896</v>
      </c>
      <c r="V898" s="126"/>
    </row>
    <row r="899" spans="21:22" ht="12.75">
      <c r="U899" s="125">
        <v>897</v>
      </c>
      <c r="V899" s="126"/>
    </row>
    <row r="900" spans="21:22" ht="12.75">
      <c r="U900" s="125">
        <v>898</v>
      </c>
      <c r="V900" s="126"/>
    </row>
    <row r="901" spans="21:22" ht="12.75">
      <c r="U901" s="125">
        <v>899</v>
      </c>
      <c r="V901" s="126"/>
    </row>
    <row r="902" spans="21:22" ht="12.75">
      <c r="U902" s="125">
        <v>900</v>
      </c>
      <c r="V902" s="126" t="s">
        <v>185</v>
      </c>
    </row>
    <row r="903" spans="21:22" ht="12.75">
      <c r="U903" s="125">
        <v>901</v>
      </c>
      <c r="V903" s="126"/>
    </row>
    <row r="904" spans="21:22" ht="12.75">
      <c r="U904" s="125">
        <v>902</v>
      </c>
      <c r="V904" s="126"/>
    </row>
    <row r="905" spans="21:22" ht="12.75">
      <c r="U905" s="125">
        <v>903</v>
      </c>
      <c r="V905" s="126"/>
    </row>
    <row r="906" spans="21:22" ht="12.75">
      <c r="U906" s="125">
        <v>904</v>
      </c>
      <c r="V906" s="126"/>
    </row>
    <row r="907" spans="21:22" ht="12.75">
      <c r="U907" s="125">
        <v>905</v>
      </c>
      <c r="V907" s="126"/>
    </row>
    <row r="908" spans="21:22" ht="12.75">
      <c r="U908" s="125">
        <v>906</v>
      </c>
      <c r="V908" s="126"/>
    </row>
    <row r="909" spans="21:22" ht="12.75">
      <c r="U909" s="125">
        <v>907</v>
      </c>
      <c r="V909" s="126"/>
    </row>
    <row r="910" spans="21:22" ht="12.75">
      <c r="U910" s="125">
        <v>908</v>
      </c>
      <c r="V910" s="126"/>
    </row>
    <row r="911" spans="21:22" ht="12.75">
      <c r="U911" s="125">
        <v>909</v>
      </c>
      <c r="V911" s="126"/>
    </row>
    <row r="912" spans="21:22" ht="12.75">
      <c r="U912" s="125">
        <v>910</v>
      </c>
      <c r="V912" s="126"/>
    </row>
    <row r="913" spans="21:22" ht="12.75">
      <c r="U913" s="125">
        <v>911</v>
      </c>
      <c r="V913" s="126"/>
    </row>
    <row r="914" spans="21:22" ht="12.75">
      <c r="U914" s="125">
        <v>912</v>
      </c>
      <c r="V914" s="126"/>
    </row>
    <row r="915" spans="21:22" ht="12.75">
      <c r="U915" s="125">
        <v>913</v>
      </c>
      <c r="V915" s="126"/>
    </row>
    <row r="916" spans="21:22" ht="12.75">
      <c r="U916" s="125">
        <v>914</v>
      </c>
      <c r="V916" s="126"/>
    </row>
    <row r="917" spans="21:22" ht="12.75">
      <c r="U917" s="125">
        <v>915</v>
      </c>
      <c r="V917" s="126"/>
    </row>
    <row r="918" spans="21:22" ht="12.75">
      <c r="U918" s="125">
        <v>916</v>
      </c>
      <c r="V918" s="126"/>
    </row>
    <row r="919" spans="21:22" ht="12.75">
      <c r="U919" s="125">
        <v>917</v>
      </c>
      <c r="V919" s="126"/>
    </row>
    <row r="920" spans="21:22" ht="12.75">
      <c r="U920" s="125">
        <v>918</v>
      </c>
      <c r="V920" s="126"/>
    </row>
    <row r="921" spans="21:22" ht="12.75">
      <c r="U921" s="125">
        <v>919</v>
      </c>
      <c r="V921" s="126"/>
    </row>
    <row r="922" spans="21:22" ht="12.75">
      <c r="U922" s="125">
        <v>920</v>
      </c>
      <c r="V922" s="126"/>
    </row>
    <row r="923" spans="21:22" ht="12.75">
      <c r="U923" s="125">
        <v>921</v>
      </c>
      <c r="V923" s="126"/>
    </row>
    <row r="924" spans="21:22" ht="12.75">
      <c r="U924" s="125">
        <v>922</v>
      </c>
      <c r="V924" s="126"/>
    </row>
    <row r="925" spans="21:22" ht="12.75">
      <c r="U925" s="125">
        <v>923</v>
      </c>
      <c r="V925" s="126"/>
    </row>
    <row r="926" spans="21:22" ht="12.75">
      <c r="U926" s="125">
        <v>924</v>
      </c>
      <c r="V926" s="126"/>
    </row>
    <row r="927" spans="21:22" ht="12.75">
      <c r="U927" s="125">
        <v>925</v>
      </c>
      <c r="V927" s="126"/>
    </row>
    <row r="928" spans="21:22" ht="12.75">
      <c r="U928" s="125">
        <v>926</v>
      </c>
      <c r="V928" s="126"/>
    </row>
    <row r="929" spans="21:22" ht="12.75">
      <c r="U929" s="125">
        <v>927</v>
      </c>
      <c r="V929" s="126"/>
    </row>
    <row r="930" spans="21:22" ht="12.75">
      <c r="U930" s="125">
        <v>928</v>
      </c>
      <c r="V930" s="126"/>
    </row>
    <row r="931" spans="21:22" ht="12.75">
      <c r="U931" s="125">
        <v>929</v>
      </c>
      <c r="V931" s="126"/>
    </row>
    <row r="932" spans="21:22" ht="12.75">
      <c r="U932" s="125">
        <v>930</v>
      </c>
      <c r="V932" s="126"/>
    </row>
    <row r="933" spans="21:22" ht="12.75">
      <c r="U933" s="125">
        <v>931</v>
      </c>
      <c r="V933" s="126"/>
    </row>
    <row r="934" spans="21:22" ht="12.75">
      <c r="U934" s="125">
        <v>932</v>
      </c>
      <c r="V934" s="126"/>
    </row>
    <row r="935" spans="21:22" ht="12.75">
      <c r="U935" s="125">
        <v>933</v>
      </c>
      <c r="V935" s="126"/>
    </row>
    <row r="936" spans="21:22" ht="12.75">
      <c r="U936" s="125">
        <v>934</v>
      </c>
      <c r="V936" s="126"/>
    </row>
    <row r="937" spans="21:22" ht="12.75">
      <c r="U937" s="125">
        <v>935</v>
      </c>
      <c r="V937" s="126"/>
    </row>
    <row r="938" spans="21:22" ht="12.75">
      <c r="U938" s="125">
        <v>936</v>
      </c>
      <c r="V938" s="126"/>
    </row>
    <row r="939" spans="21:22" ht="12.75">
      <c r="U939" s="125">
        <v>937</v>
      </c>
      <c r="V939" s="126"/>
    </row>
    <row r="940" spans="21:22" ht="12.75">
      <c r="U940" s="125">
        <v>938</v>
      </c>
      <c r="V940" s="126"/>
    </row>
    <row r="941" spans="21:22" ht="12.75">
      <c r="U941" s="125">
        <v>939</v>
      </c>
      <c r="V941" s="126"/>
    </row>
    <row r="942" spans="21:22" ht="12.75">
      <c r="U942" s="125">
        <v>940</v>
      </c>
      <c r="V942" s="126"/>
    </row>
    <row r="943" spans="21:22" ht="12.75">
      <c r="U943" s="125">
        <v>941</v>
      </c>
      <c r="V943" s="126"/>
    </row>
    <row r="944" spans="21:22" ht="12.75">
      <c r="U944" s="125">
        <v>942</v>
      </c>
      <c r="V944" s="126"/>
    </row>
    <row r="945" spans="21:22" ht="12.75">
      <c r="U945" s="125">
        <v>943</v>
      </c>
      <c r="V945" s="126"/>
    </row>
    <row r="946" spans="21:22" ht="12.75">
      <c r="U946" s="125">
        <v>944</v>
      </c>
      <c r="V946" s="126"/>
    </row>
    <row r="947" spans="21:22" ht="12.75">
      <c r="U947" s="125">
        <v>945</v>
      </c>
      <c r="V947" s="126"/>
    </row>
    <row r="948" spans="21:22" ht="12.75">
      <c r="U948" s="125">
        <v>946</v>
      </c>
      <c r="V948" s="126"/>
    </row>
    <row r="949" spans="21:22" ht="12.75">
      <c r="U949" s="125">
        <v>947</v>
      </c>
      <c r="V949" s="126"/>
    </row>
    <row r="950" spans="21:22" ht="12.75">
      <c r="U950" s="125">
        <v>948</v>
      </c>
      <c r="V950" s="126"/>
    </row>
    <row r="951" spans="21:22" ht="12.75">
      <c r="U951" s="125">
        <v>949</v>
      </c>
      <c r="V951" s="126"/>
    </row>
    <row r="952" spans="21:22" ht="12.75">
      <c r="U952" s="125">
        <v>950</v>
      </c>
      <c r="V952" s="126"/>
    </row>
    <row r="953" spans="21:22" ht="12.75">
      <c r="U953" s="125">
        <v>951</v>
      </c>
      <c r="V953" s="126"/>
    </row>
    <row r="954" spans="21:22" ht="12.75">
      <c r="U954" s="125">
        <v>952</v>
      </c>
      <c r="V954" s="126"/>
    </row>
    <row r="955" spans="21:22" ht="12.75">
      <c r="U955" s="125">
        <v>953</v>
      </c>
      <c r="V955" s="126"/>
    </row>
    <row r="956" spans="21:22" ht="12.75">
      <c r="U956" s="125">
        <v>954</v>
      </c>
      <c r="V956" s="126"/>
    </row>
    <row r="957" spans="21:22" ht="12.75">
      <c r="U957" s="125">
        <v>955</v>
      </c>
      <c r="V957" s="126"/>
    </row>
    <row r="958" spans="21:22" ht="12.75">
      <c r="U958" s="125">
        <v>956</v>
      </c>
      <c r="V958" s="126"/>
    </row>
    <row r="959" spans="21:22" ht="12.75">
      <c r="U959" s="125">
        <v>957</v>
      </c>
      <c r="V959" s="126"/>
    </row>
    <row r="960" spans="21:22" ht="12.75">
      <c r="U960" s="125">
        <v>958</v>
      </c>
      <c r="V960" s="126"/>
    </row>
    <row r="961" spans="21:22" ht="12.75">
      <c r="U961" s="125">
        <v>959</v>
      </c>
      <c r="V961" s="126"/>
    </row>
    <row r="962" spans="21:22" ht="12.75">
      <c r="U962" s="125">
        <v>960</v>
      </c>
      <c r="V962" s="126"/>
    </row>
    <row r="963" spans="21:22" ht="12.75">
      <c r="U963" s="125">
        <v>961</v>
      </c>
      <c r="V963" s="126"/>
    </row>
    <row r="964" spans="21:22" ht="12.75">
      <c r="U964" s="125">
        <v>962</v>
      </c>
      <c r="V964" s="126"/>
    </row>
    <row r="965" spans="21:22" ht="12.75">
      <c r="U965" s="125">
        <v>963</v>
      </c>
      <c r="V965" s="126"/>
    </row>
    <row r="966" spans="21:22" ht="12.75">
      <c r="U966" s="125">
        <v>964</v>
      </c>
      <c r="V966" s="126"/>
    </row>
    <row r="967" spans="21:22" ht="12.75">
      <c r="U967" s="125">
        <v>965</v>
      </c>
      <c r="V967" s="126"/>
    </row>
    <row r="968" spans="21:22" ht="12.75">
      <c r="U968" s="125">
        <v>966</v>
      </c>
      <c r="V968" s="126"/>
    </row>
    <row r="969" spans="21:22" ht="12.75">
      <c r="U969" s="125">
        <v>967</v>
      </c>
      <c r="V969" s="126"/>
    </row>
    <row r="970" spans="21:22" ht="12.75">
      <c r="U970" s="125">
        <v>968</v>
      </c>
      <c r="V970" s="126"/>
    </row>
    <row r="971" spans="21:22" ht="12.75">
      <c r="U971" s="125">
        <v>969</v>
      </c>
      <c r="V971" s="126"/>
    </row>
    <row r="972" spans="21:22" ht="12.75">
      <c r="U972" s="125">
        <v>970</v>
      </c>
      <c r="V972" s="126"/>
    </row>
    <row r="973" spans="21:22" ht="12.75">
      <c r="U973" s="125">
        <v>971</v>
      </c>
      <c r="V973" s="126"/>
    </row>
    <row r="974" spans="21:22" ht="12.75">
      <c r="U974" s="125">
        <v>972</v>
      </c>
      <c r="V974" s="126"/>
    </row>
    <row r="975" spans="21:22" ht="12.75">
      <c r="U975" s="125">
        <v>973</v>
      </c>
      <c r="V975" s="126"/>
    </row>
    <row r="976" spans="21:22" ht="12.75">
      <c r="U976" s="125">
        <v>974</v>
      </c>
      <c r="V976" s="126"/>
    </row>
    <row r="977" spans="21:22" ht="12.75">
      <c r="U977" s="125">
        <v>975</v>
      </c>
      <c r="V977" s="126"/>
    </row>
    <row r="978" spans="21:22" ht="12.75">
      <c r="U978" s="125">
        <v>976</v>
      </c>
      <c r="V978" s="126"/>
    </row>
    <row r="979" spans="21:22" ht="12.75">
      <c r="U979" s="125">
        <v>977</v>
      </c>
      <c r="V979" s="126"/>
    </row>
    <row r="980" spans="21:22" ht="12.75">
      <c r="U980" s="125">
        <v>978</v>
      </c>
      <c r="V980" s="126"/>
    </row>
    <row r="981" spans="21:22" ht="12.75">
      <c r="U981" s="125">
        <v>979</v>
      </c>
      <c r="V981" s="126"/>
    </row>
    <row r="982" spans="21:22" ht="12.75">
      <c r="U982" s="125">
        <v>980</v>
      </c>
      <c r="V982" s="126"/>
    </row>
    <row r="983" spans="21:22" ht="12.75">
      <c r="U983" s="125">
        <v>981</v>
      </c>
      <c r="V983" s="126"/>
    </row>
    <row r="984" spans="21:22" ht="12.75">
      <c r="U984" s="125">
        <v>982</v>
      </c>
      <c r="V984" s="126"/>
    </row>
    <row r="985" spans="21:22" ht="12.75">
      <c r="U985" s="125">
        <v>983</v>
      </c>
      <c r="V985" s="126"/>
    </row>
    <row r="986" spans="21:22" ht="12.75">
      <c r="U986" s="125">
        <v>984</v>
      </c>
      <c r="V986" s="126"/>
    </row>
    <row r="987" spans="21:22" ht="12.75">
      <c r="U987" s="125">
        <v>985</v>
      </c>
      <c r="V987" s="126"/>
    </row>
    <row r="988" spans="21:22" ht="12.75">
      <c r="U988" s="125">
        <v>986</v>
      </c>
      <c r="V988" s="126"/>
    </row>
    <row r="989" spans="21:22" ht="12.75">
      <c r="U989" s="125">
        <v>987</v>
      </c>
      <c r="V989" s="126"/>
    </row>
    <row r="990" spans="21:22" ht="12.75">
      <c r="U990" s="125">
        <v>988</v>
      </c>
      <c r="V990" s="126"/>
    </row>
    <row r="991" spans="21:22" ht="12.75">
      <c r="U991" s="125">
        <v>989</v>
      </c>
      <c r="V991" s="126"/>
    </row>
    <row r="992" spans="21:22" ht="12.75">
      <c r="U992" s="125">
        <v>990</v>
      </c>
      <c r="V992" s="126"/>
    </row>
    <row r="993" spans="21:22" ht="12.75">
      <c r="U993" s="125">
        <v>991</v>
      </c>
      <c r="V993" s="126"/>
    </row>
    <row r="994" spans="21:22" ht="12.75">
      <c r="U994" s="125">
        <v>992</v>
      </c>
      <c r="V994" s="126"/>
    </row>
    <row r="995" spans="21:22" ht="12.75">
      <c r="U995" s="125">
        <v>993</v>
      </c>
      <c r="V995" s="126"/>
    </row>
    <row r="996" spans="21:22" ht="12.75">
      <c r="U996" s="125">
        <v>994</v>
      </c>
      <c r="V996" s="126"/>
    </row>
    <row r="997" spans="21:22" ht="12.75">
      <c r="U997" s="125">
        <v>995</v>
      </c>
      <c r="V997" s="126"/>
    </row>
    <row r="998" spans="21:22" ht="12.75">
      <c r="U998" s="125">
        <v>996</v>
      </c>
      <c r="V998" s="126"/>
    </row>
    <row r="999" spans="21:22" ht="12.75">
      <c r="U999" s="125">
        <v>997</v>
      </c>
      <c r="V999" s="126"/>
    </row>
    <row r="1000" spans="21:22" ht="12.75">
      <c r="U1000" s="125">
        <v>998</v>
      </c>
      <c r="V1000" s="126"/>
    </row>
    <row r="1001" spans="21:22" ht="12.75">
      <c r="U1001" s="125">
        <v>999</v>
      </c>
      <c r="V1001" s="126"/>
    </row>
    <row r="1002" spans="21:22" ht="12.75">
      <c r="U1002" s="125">
        <v>1000</v>
      </c>
      <c r="V1002" s="126" t="s">
        <v>186</v>
      </c>
    </row>
    <row r="1003" spans="21:22" ht="12.75">
      <c r="U1003" s="125">
        <v>2000</v>
      </c>
      <c r="V1003" s="126" t="s">
        <v>187</v>
      </c>
    </row>
    <row r="1004" spans="21:22" ht="12.75">
      <c r="U1004" s="125">
        <v>10000</v>
      </c>
      <c r="V1004" s="126" t="s">
        <v>188</v>
      </c>
    </row>
    <row r="1005" spans="21:22" ht="12.75">
      <c r="U1005" s="125">
        <v>100000</v>
      </c>
      <c r="V1005" s="126" t="s">
        <v>189</v>
      </c>
    </row>
    <row r="1006" spans="21:22" ht="12.75">
      <c r="U1006" s="125">
        <v>1000000</v>
      </c>
      <c r="V1006" s="126" t="s">
        <v>190</v>
      </c>
    </row>
    <row r="1007" spans="21:22" ht="12.75">
      <c r="U1007" s="125">
        <v>1005</v>
      </c>
      <c r="V1007" s="126"/>
    </row>
    <row r="1008" spans="21:22" ht="12.75">
      <c r="U1008" s="125">
        <v>1006</v>
      </c>
      <c r="V1008" s="126"/>
    </row>
  </sheetData>
  <sheetProtection password="CA7B" sheet="1" objects="1" scenarios="1"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D39" sqref="D39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79" t="s">
        <v>565</v>
      </c>
      <c r="C1" s="179"/>
      <c r="D1" s="186"/>
      <c r="E1" s="186"/>
      <c r="F1" s="186"/>
    </row>
    <row r="2" spans="2:6" ht="12.75">
      <c r="B2" s="179" t="s">
        <v>566</v>
      </c>
      <c r="C2" s="179"/>
      <c r="D2" s="186"/>
      <c r="E2" s="186"/>
      <c r="F2" s="186"/>
    </row>
    <row r="3" spans="2:6" ht="12.75">
      <c r="B3" s="180"/>
      <c r="C3" s="180"/>
      <c r="D3" s="187"/>
      <c r="E3" s="187"/>
      <c r="F3" s="187"/>
    </row>
    <row r="4" spans="2:6" ht="51">
      <c r="B4" s="180" t="s">
        <v>567</v>
      </c>
      <c r="C4" s="180"/>
      <c r="D4" s="187"/>
      <c r="E4" s="187"/>
      <c r="F4" s="187"/>
    </row>
    <row r="5" spans="2:6" ht="12.75">
      <c r="B5" s="180"/>
      <c r="C5" s="180"/>
      <c r="D5" s="187"/>
      <c r="E5" s="187"/>
      <c r="F5" s="187"/>
    </row>
    <row r="6" spans="2:6" ht="25.5">
      <c r="B6" s="179" t="s">
        <v>568</v>
      </c>
      <c r="C6" s="179"/>
      <c r="D6" s="186"/>
      <c r="E6" s="186" t="s">
        <v>569</v>
      </c>
      <c r="F6" s="186" t="s">
        <v>570</v>
      </c>
    </row>
    <row r="7" spans="2:6" ht="13.5" thickBot="1">
      <c r="B7" s="180"/>
      <c r="C7" s="180"/>
      <c r="D7" s="187"/>
      <c r="E7" s="187"/>
      <c r="F7" s="187"/>
    </row>
    <row r="8" spans="2:6" ht="38.25">
      <c r="B8" s="181" t="s">
        <v>571</v>
      </c>
      <c r="C8" s="182"/>
      <c r="D8" s="188"/>
      <c r="E8" s="188">
        <v>8</v>
      </c>
      <c r="F8" s="189"/>
    </row>
    <row r="9" spans="2:6" ht="12.75">
      <c r="B9" s="183"/>
      <c r="C9" s="180"/>
      <c r="D9" s="187"/>
      <c r="E9" s="190" t="s">
        <v>572</v>
      </c>
      <c r="F9" s="191" t="s">
        <v>580</v>
      </c>
    </row>
    <row r="10" spans="2:6" ht="12.75">
      <c r="B10" s="183"/>
      <c r="C10" s="180"/>
      <c r="D10" s="187"/>
      <c r="E10" s="190" t="s">
        <v>573</v>
      </c>
      <c r="F10" s="191"/>
    </row>
    <row r="11" spans="2:6" ht="12.75">
      <c r="B11" s="183"/>
      <c r="C11" s="180"/>
      <c r="D11" s="187"/>
      <c r="E11" s="190" t="s">
        <v>574</v>
      </c>
      <c r="F11" s="191"/>
    </row>
    <row r="12" spans="2:6" ht="12.75">
      <c r="B12" s="183"/>
      <c r="C12" s="180"/>
      <c r="D12" s="187"/>
      <c r="E12" s="190" t="s">
        <v>575</v>
      </c>
      <c r="F12" s="191"/>
    </row>
    <row r="13" spans="2:6" ht="12.75">
      <c r="B13" s="183"/>
      <c r="C13" s="180"/>
      <c r="D13" s="187"/>
      <c r="E13" s="190" t="s">
        <v>576</v>
      </c>
      <c r="F13" s="191"/>
    </row>
    <row r="14" spans="2:6" ht="12.75">
      <c r="B14" s="183"/>
      <c r="C14" s="180"/>
      <c r="D14" s="187"/>
      <c r="E14" s="190" t="s">
        <v>577</v>
      </c>
      <c r="F14" s="191"/>
    </row>
    <row r="15" spans="2:6" ht="12.75">
      <c r="B15" s="183"/>
      <c r="C15" s="180"/>
      <c r="D15" s="187"/>
      <c r="E15" s="190" t="s">
        <v>578</v>
      </c>
      <c r="F15" s="191"/>
    </row>
    <row r="16" spans="2:6" ht="13.5" thickBot="1">
      <c r="B16" s="184"/>
      <c r="C16" s="185"/>
      <c r="D16" s="192"/>
      <c r="E16" s="193" t="s">
        <v>579</v>
      </c>
      <c r="F16" s="194"/>
    </row>
    <row r="17" spans="2:6" ht="12.75">
      <c r="B17" s="180"/>
      <c r="C17" s="180"/>
      <c r="D17" s="187"/>
      <c r="E17" s="187"/>
      <c r="F17" s="187"/>
    </row>
    <row r="18" spans="2:6" ht="12.75">
      <c r="B18" s="180"/>
      <c r="C18" s="180"/>
      <c r="D18" s="187"/>
      <c r="E18" s="187"/>
      <c r="F18" s="187"/>
    </row>
  </sheetData>
  <sheetProtection/>
  <hyperlinks>
    <hyperlink ref="E9" location="'Captura'!N12" display="'Captura'!N12"/>
    <hyperlink ref="E10" location="'Captura'!L8" display="'Captura'!L8"/>
    <hyperlink ref="E11" location="'Captura'!P8" display="'Captura'!P8"/>
    <hyperlink ref="E12" location="'Captura'!M14:R14" display="'Captura'!M14:R14"/>
    <hyperlink ref="E13" location="'Captura'!E47:J47" display="'Captura'!E47:J47"/>
    <hyperlink ref="E14" location="'Captura'!E49:J49" display="'Captura'!E49:J49"/>
    <hyperlink ref="E15" location="'Captura'!E14:J14" display="'Captura'!E14:J14"/>
    <hyperlink ref="E16" location="'Captura'!H8" display="'Captura'!H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Charry</dc:creator>
  <cp:keywords/>
  <dc:description/>
  <cp:lastModifiedBy>Victor Andres Caguenas Rubio </cp:lastModifiedBy>
  <cp:lastPrinted>2012-01-26T21:17:10Z</cp:lastPrinted>
  <dcterms:created xsi:type="dcterms:W3CDTF">2003-02-27T12:59:38Z</dcterms:created>
  <dcterms:modified xsi:type="dcterms:W3CDTF">2012-01-31T22:45:41Z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